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13_ncr:1_{CDFD7661-60FB-4B7B-A33A-8E0131868A91}" xr6:coauthVersionLast="45" xr6:coauthVersionMax="45" xr10:uidLastSave="{00000000-0000-0000-0000-000000000000}"/>
  <bookViews>
    <workbookView xWindow="28680" yWindow="-120" windowWidth="29040" windowHeight="17790" activeTab="1" xr2:uid="{00000000-000D-0000-FFFF-FFFF00000000}"/>
  </bookViews>
  <sheets>
    <sheet name="Pokyny pro vyplnění" sheetId="11" r:id="rId1"/>
    <sheet name="Stavba" sheetId="1" r:id="rId2"/>
    <sheet name="VzorPolozky" sheetId="10" state="hidden" r:id="rId3"/>
    <sheet name="SO 101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101 01 Pol'!$1:$7</definedName>
    <definedName name="oadresa">Stavba!$D$6</definedName>
    <definedName name="Objednatel" localSheetId="1">Stavba!$D$5</definedName>
    <definedName name="Objekt" localSheetId="1">Stavba!$B$38</definedName>
    <definedName name="_xlnm.Print_Area" localSheetId="3">'SO 101 01 Pol'!$A$1:$X$60</definedName>
    <definedName name="_xlnm.Print_Area" localSheetId="1">Stavba!$A$1:$J$196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42" i="12" l="1"/>
  <c r="BA35" i="12"/>
  <c r="BA21" i="12"/>
  <c r="BA12" i="12"/>
  <c r="BA10" i="12"/>
  <c r="G9" i="12"/>
  <c r="I9" i="12"/>
  <c r="K9" i="12"/>
  <c r="M9" i="12"/>
  <c r="O9" i="12"/>
  <c r="Q9" i="12"/>
  <c r="V9" i="12"/>
  <c r="G11" i="12"/>
  <c r="G8" i="12" s="1"/>
  <c r="I11" i="12"/>
  <c r="K11" i="12"/>
  <c r="O11" i="12"/>
  <c r="Q11" i="12"/>
  <c r="V11" i="12"/>
  <c r="G17" i="12"/>
  <c r="M17" i="12" s="1"/>
  <c r="I17" i="12"/>
  <c r="K17" i="12"/>
  <c r="O17" i="12"/>
  <c r="Q17" i="12"/>
  <c r="V17" i="12"/>
  <c r="G19" i="12"/>
  <c r="M19" i="12" s="1"/>
  <c r="I19" i="12"/>
  <c r="K19" i="12"/>
  <c r="O19" i="12"/>
  <c r="Q19" i="12"/>
  <c r="V19" i="12"/>
  <c r="G20" i="12"/>
  <c r="I20" i="12"/>
  <c r="K20" i="12"/>
  <c r="M20" i="12"/>
  <c r="O20" i="12"/>
  <c r="Q20" i="12"/>
  <c r="V20" i="12"/>
  <c r="G23" i="12"/>
  <c r="M23" i="12" s="1"/>
  <c r="I23" i="12"/>
  <c r="K23" i="12"/>
  <c r="O23" i="12"/>
  <c r="Q23" i="12"/>
  <c r="V23" i="12"/>
  <c r="G25" i="12"/>
  <c r="I25" i="12"/>
  <c r="K25" i="12"/>
  <c r="O25" i="12"/>
  <c r="Q25" i="12"/>
  <c r="V25" i="12"/>
  <c r="G26" i="12"/>
  <c r="M26" i="12" s="1"/>
  <c r="I26" i="12"/>
  <c r="K26" i="12"/>
  <c r="O26" i="12"/>
  <c r="Q26" i="12"/>
  <c r="V26" i="12"/>
  <c r="G33" i="12"/>
  <c r="M33" i="12" s="1"/>
  <c r="I33" i="12"/>
  <c r="K33" i="12"/>
  <c r="O33" i="12"/>
  <c r="Q33" i="12"/>
  <c r="V33" i="12"/>
  <c r="G34" i="12"/>
  <c r="M34" i="12" s="1"/>
  <c r="I34" i="12"/>
  <c r="K34" i="12"/>
  <c r="O34" i="12"/>
  <c r="Q34" i="12"/>
  <c r="V34" i="12"/>
  <c r="G36" i="12"/>
  <c r="M36" i="12" s="1"/>
  <c r="I36" i="12"/>
  <c r="K36" i="12"/>
  <c r="O36" i="12"/>
  <c r="Q36" i="12"/>
  <c r="V36" i="12"/>
  <c r="G41" i="12"/>
  <c r="G40" i="12" s="1"/>
  <c r="I194" i="1" s="1"/>
  <c r="I41" i="12"/>
  <c r="K41" i="12"/>
  <c r="O41" i="12"/>
  <c r="Q41" i="12"/>
  <c r="V41" i="12"/>
  <c r="G43" i="12"/>
  <c r="M43" i="12" s="1"/>
  <c r="I43" i="12"/>
  <c r="K43" i="12"/>
  <c r="O43" i="12"/>
  <c r="Q43" i="12"/>
  <c r="V43" i="12"/>
  <c r="G47" i="12"/>
  <c r="M47" i="12" s="1"/>
  <c r="I47" i="12"/>
  <c r="K47" i="12"/>
  <c r="O47" i="12"/>
  <c r="Q47" i="12"/>
  <c r="V47" i="12"/>
  <c r="G51" i="12"/>
  <c r="M51" i="12" s="1"/>
  <c r="I51" i="12"/>
  <c r="K51" i="12"/>
  <c r="O51" i="12"/>
  <c r="Q51" i="12"/>
  <c r="V51" i="12"/>
  <c r="G55" i="12"/>
  <c r="I195" i="1" s="1"/>
  <c r="G56" i="12"/>
  <c r="M56" i="12" s="1"/>
  <c r="M55" i="12" s="1"/>
  <c r="I56" i="12"/>
  <c r="I55" i="12" s="1"/>
  <c r="K56" i="12"/>
  <c r="K55" i="12" s="1"/>
  <c r="O56" i="12"/>
  <c r="O55" i="12" s="1"/>
  <c r="Q56" i="12"/>
  <c r="Q55" i="12" s="1"/>
  <c r="V56" i="12"/>
  <c r="V55" i="12" s="1"/>
  <c r="AE59" i="12"/>
  <c r="F42" i="1" s="1"/>
  <c r="I20" i="1"/>
  <c r="I19" i="1"/>
  <c r="I18" i="1"/>
  <c r="I17" i="1"/>
  <c r="AZ186" i="1"/>
  <c r="AZ185" i="1"/>
  <c r="AZ183" i="1"/>
  <c r="AZ182" i="1"/>
  <c r="AZ180" i="1"/>
  <c r="AZ179" i="1"/>
  <c r="AZ177" i="1"/>
  <c r="AZ175" i="1"/>
  <c r="AZ174" i="1"/>
  <c r="AZ173" i="1"/>
  <c r="AZ171" i="1"/>
  <c r="AZ168" i="1"/>
  <c r="AZ166" i="1"/>
  <c r="AZ162" i="1"/>
  <c r="AZ161" i="1"/>
  <c r="AZ159" i="1"/>
  <c r="AZ158" i="1"/>
  <c r="AZ156" i="1"/>
  <c r="AZ155" i="1"/>
  <c r="AZ154" i="1"/>
  <c r="AZ152" i="1"/>
  <c r="AZ151" i="1"/>
  <c r="AZ149" i="1"/>
  <c r="AZ147" i="1"/>
  <c r="AZ146" i="1"/>
  <c r="AZ144" i="1"/>
  <c r="AZ142" i="1"/>
  <c r="AZ141" i="1"/>
  <c r="AZ139" i="1"/>
  <c r="AZ138" i="1"/>
  <c r="AZ136" i="1"/>
  <c r="AZ135" i="1"/>
  <c r="AZ133" i="1"/>
  <c r="AZ131" i="1"/>
  <c r="AZ130" i="1"/>
  <c r="AZ129" i="1"/>
  <c r="AZ128" i="1"/>
  <c r="AZ127" i="1"/>
  <c r="AZ126" i="1"/>
  <c r="AZ123" i="1"/>
  <c r="AZ121" i="1"/>
  <c r="AZ120" i="1"/>
  <c r="AZ118" i="1"/>
  <c r="AZ116" i="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H40" i="1"/>
  <c r="Q40" i="12" l="1"/>
  <c r="I40" i="12"/>
  <c r="O40" i="12"/>
  <c r="O22" i="12"/>
  <c r="F41" i="1"/>
  <c r="I192" i="1"/>
  <c r="K40" i="12"/>
  <c r="K22" i="12"/>
  <c r="Q22" i="12"/>
  <c r="I22" i="12"/>
  <c r="O8" i="12"/>
  <c r="V40" i="12"/>
  <c r="V22" i="12"/>
  <c r="K8" i="12"/>
  <c r="Q8" i="12"/>
  <c r="I8" i="12"/>
  <c r="F39" i="1"/>
  <c r="G22" i="12"/>
  <c r="I193" i="1" s="1"/>
  <c r="V8" i="12"/>
  <c r="AF59" i="12"/>
  <c r="M41" i="12"/>
  <c r="M40" i="12" s="1"/>
  <c r="M25" i="12"/>
  <c r="M22" i="12" s="1"/>
  <c r="M11" i="12"/>
  <c r="M8" i="12" s="1"/>
  <c r="J28" i="1"/>
  <c r="J26" i="1"/>
  <c r="G38" i="1"/>
  <c r="F38" i="1"/>
  <c r="J23" i="1"/>
  <c r="J24" i="1"/>
  <c r="J25" i="1"/>
  <c r="J27" i="1"/>
  <c r="E24" i="1"/>
  <c r="E26" i="1"/>
  <c r="I16" i="1" l="1"/>
  <c r="I21" i="1" s="1"/>
  <c r="G42" i="1"/>
  <c r="H42" i="1" s="1"/>
  <c r="I42" i="1" s="1"/>
  <c r="G39" i="1"/>
  <c r="G41" i="1"/>
  <c r="H41" i="1" s="1"/>
  <c r="I41" i="1" s="1"/>
  <c r="H39" i="1"/>
  <c r="H43" i="1" s="1"/>
  <c r="F43" i="1"/>
  <c r="I196" i="1"/>
  <c r="J192" i="1" s="1"/>
  <c r="G59" i="12"/>
  <c r="J193" i="1"/>
  <c r="J195" i="1"/>
  <c r="J194" i="1"/>
  <c r="J196" i="1" l="1"/>
  <c r="G43" i="1"/>
  <c r="G25" i="1" s="1"/>
  <c r="A25" i="1" s="1"/>
  <c r="I39" i="1"/>
  <c r="I43" i="1" s="1"/>
  <c r="G23" i="1"/>
  <c r="A23" i="1" s="1"/>
  <c r="A24" i="1" s="1"/>
  <c r="G24" i="1" l="1"/>
  <c r="J42" i="1"/>
  <c r="J39" i="1"/>
  <c r="J43" i="1" s="1"/>
  <c r="J41" i="1"/>
  <c r="A26" i="1"/>
  <c r="G26" i="1"/>
  <c r="A27" i="1" s="1"/>
  <c r="G28" i="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Ejdy</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<sst xmlns="http://schemas.openxmlformats.org/spreadsheetml/2006/main" count="503" uniqueCount="222">
  <si>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</si>
  <si>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</si>
  <si>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</si>
  <si>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</si>
  <si>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</si>
  <si>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</si>
  <si>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</si>
  <si>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</si>
  <si>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</si>
  <si>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</si>
  <si>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</si>
  <si>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</si>
  <si>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</si>
  <si>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</si>
  <si>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</si>
  <si>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</si>
  <si>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</si>
  <si>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</si>
  <si>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</si>
  <si>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</si>
  <si>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</si>
  <si>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</si>
  <si>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</si>
  <si>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</si>
  <si>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</si>
  <si>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</si>
  <si>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</si>
  <si>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</si>
  <si>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</si>
  <si>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</si>
  <si>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</si>
  <si>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</si>
  <si>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</si>
  <si>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</si>
  <si>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</si>
  <si>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</si>
  <si>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</si>
  <si>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</si>
  <si>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</si>
  <si>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</si>
  <si>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</si>
  <si>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</si>
  <si>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</si>
  <si>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</si>
  <si>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</si>
  <si>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101</t>
  </si>
  <si>
    <t>Příprava území - (dílčí část 2.etapa)</t>
  </si>
  <si>
    <t>Objekt:</t>
  </si>
  <si>
    <t>Rozpočet:</t>
  </si>
  <si>
    <t>Šimo</t>
  </si>
  <si>
    <t>20039</t>
  </si>
  <si>
    <t>Sportovně rekreační areál Vejsplachy, krytý bazén vč. infrastruktury</t>
  </si>
  <si>
    <t>Město Vrchlabí</t>
  </si>
  <si>
    <t>Zámek 1</t>
  </si>
  <si>
    <t>Vrchlabí</t>
  </si>
  <si>
    <t>54301</t>
  </si>
  <si>
    <t>00278475</t>
  </si>
  <si>
    <t>CZ00278475</t>
  </si>
  <si>
    <t>Stavba</t>
  </si>
  <si>
    <t>Stavební objekt</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</si>
  <si>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</si>
  <si>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</si>
  <si>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</si>
  <si>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</si>
  <si>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</si>
  <si>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</si>
  <si>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</si>
  <si>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</si>
  <si>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</si>
  <si>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</si>
  <si>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</si>
  <si>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</si>
  <si>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</si>
  <si>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</si>
  <si>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</si>
  <si>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</si>
  <si>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</si>
  <si>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</si>
  <si>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</si>
  <si>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</si>
  <si>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</si>
  <si>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</si>
  <si>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</si>
  <si>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</si>
  <si>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</si>
  <si>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</si>
  <si>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</si>
  <si>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</si>
  <si>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</si>
  <si>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</si>
  <si>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</si>
  <si>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</si>
  <si>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</si>
  <si>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</si>
  <si>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</si>
  <si>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</si>
  <si>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</si>
  <si>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</si>
  <si>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</si>
  <si>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</si>
  <si>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</si>
  <si>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</si>
  <si>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</si>
  <si>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</si>
  <si>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</si>
  <si>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</si>
  <si>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</si>
  <si>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</si>
  <si>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</si>
  <si>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</si>
  <si>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</si>
  <si>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11</t>
  </si>
  <si>
    <t>Přípravné a přidružené práce - odvoz do 500 m</t>
  </si>
  <si>
    <t>11.1</t>
  </si>
  <si>
    <t>Přípravné a přidružené práce - odvoz do 10 km</t>
  </si>
  <si>
    <t>91</t>
  </si>
  <si>
    <t>Doplňující práce na komunikaci</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</si>
  <si>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</si>
  <si>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</si>
  <si>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</si>
  <si>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</si>
  <si>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</si>
  <si>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</si>
  <si>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</si>
  <si>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</si>
  <si>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</si>
  <si>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</si>
  <si>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</si>
  <si>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</si>
  <si>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</si>
  <si>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</si>
  <si>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</si>
  <si>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</si>
  <si>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</si>
  <si>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</si>
  <si>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</si>
  <si>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</si>
  <si>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</si>
  <si>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</si>
  <si>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</si>
  <si>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</si>
  <si>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</si>
  <si>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</si>
  <si>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</si>
  <si>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</si>
  <si>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</si>
  <si>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</si>
  <si>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111201101R00</t>
  </si>
  <si>
    <t>Odstranění křovin a stromů o průměru do 10 cm při celkové ploše do 1 000 m2</t>
  </si>
  <si>
    <t>m2</t>
  </si>
  <si>
    <t>800-1</t>
  </si>
  <si>
    <t>RTS 20/ I</t>
  </si>
  <si>
    <t>Práce</t>
  </si>
  <si>
    <t>POL1_</t>
  </si>
  <si>
    <t>s odstraněním kořenů a s případným nutným odklizením křovin a stromů na hromady na vzdálenost do 50 m nebo s naložením na dopravní prostředek, do sklonu terénu 1 : 5,</t>
  </si>
  <si>
    <t>SPI</t>
  </si>
  <si>
    <t>121101101R00</t>
  </si>
  <si>
    <t>Sejmutí ornice s přemístěním na vzdálenost do 50 m</t>
  </si>
  <si>
    <t>m3</t>
  </si>
  <si>
    <t>nebo lesní půdy, s vodorovným přemístěním na hromady v místě upotřebení nebo na dočasné či trvalé skládky se složením</t>
  </si>
  <si>
    <t xml:space="preserve">ornice : </t>
  </si>
  <si>
    <t>VV</t>
  </si>
  <si>
    <t>5010,00*0,15</t>
  </si>
  <si>
    <t xml:space="preserve">podornice : </t>
  </si>
  <si>
    <t>5010,00*0,10</t>
  </si>
  <si>
    <t>162301101R00</t>
  </si>
  <si>
    <t>Vodorovné přemístění výkopku z horniny 1 až 4, na vzdálenost přes 50  do 500 m</t>
  </si>
  <si>
    <t>po suchu, bez naložení výkopku, avšak se složením bez rozhrnutí, zpáteční cesta vozidla.</t>
  </si>
  <si>
    <t>171201201R00</t>
  </si>
  <si>
    <t>Uložení sypaniny na dočasnou skládku tak, že na 1 m2 plochy připadá přes 2 m3 výkopku nebo ornice</t>
  </si>
  <si>
    <t>112100001RAA</t>
  </si>
  <si>
    <t>Odstranění stromů kácení stromů o průměru kmene do 500 mm, odstranění pařezů včetně odvozu, spálení větví</t>
  </si>
  <si>
    <t>kus</t>
  </si>
  <si>
    <t>AP-HSV</t>
  </si>
  <si>
    <t>Agregovaná položka</t>
  </si>
  <si>
    <t>POL2_</t>
  </si>
  <si>
    <t>Kácení stromů s odřezáním kmene a s odvětvením, odstranění pařezů s přesekáním kořenů, naložení kmenů a pařezů na dopravní prostředek a vodorovné přemístění, spálení větví.</t>
  </si>
  <si>
    <t>113106121R00</t>
  </si>
  <si>
    <t>Rozebrání komunikací pro pěší s jakýmkoliv ložem a výplní spár_x000D_
 z betonových nebo kameninových dlaždic nebo tvarovek</t>
  </si>
  <si>
    <t>822-1</t>
  </si>
  <si>
    <t>s přemístěním hmot na skládku na vzdálenost do 3 m nebo s naložením na dopravní prostředek</t>
  </si>
  <si>
    <t>113107420R00</t>
  </si>
  <si>
    <t>Odstranění podkladů nebo krytů z kameniva těženého, v ploše jednotlivě nad 50 m2, tloušťka vrstvy 200 mm</t>
  </si>
  <si>
    <t>113107620R00</t>
  </si>
  <si>
    <t>Odstranění podkladů nebo krytů z kameniva hrubého drceného, v ploše jednotlivě nad 50 m2, tloušťka vrstvy 200 mm</t>
  </si>
  <si>
    <t xml:space="preserve">asf.komunikace : </t>
  </si>
  <si>
    <t>1270,00</t>
  </si>
  <si>
    <t xml:space="preserve">bet.plocha : </t>
  </si>
  <si>
    <t>10,00</t>
  </si>
  <si>
    <t xml:space="preserve">chodník : </t>
  </si>
  <si>
    <t>2,50</t>
  </si>
  <si>
    <t>113109420R00</t>
  </si>
  <si>
    <t>Odstranění podkladů nebo krytů z betonu prostého, v ploše jednotlivě nad 50 m2, tloušťka vrstvy 200 mm</t>
  </si>
  <si>
    <t>113202111R00</t>
  </si>
  <si>
    <t>Vytrhání obrub z krajníků nebo obrubníků stojatých</t>
  </si>
  <si>
    <t>m</t>
  </si>
  <si>
    <t>s vybouráním lože, s přemístěním hmot na skládku na vzdálenost do 3 m nebo naložením na dopravní prostředek</t>
  </si>
  <si>
    <t>979082213R00</t>
  </si>
  <si>
    <t>Vodorovná doprava suti po suchu bez naložení, ale se složením a hrubým urovnáním na vzdálenost do 1 km</t>
  </si>
  <si>
    <t>t</t>
  </si>
  <si>
    <t>Přesun suti</t>
  </si>
  <si>
    <t>POL8_</t>
  </si>
  <si>
    <t xml:space="preserve">Demontážní hmotnosti z položek s pořadovými čísly: : </t>
  </si>
  <si>
    <t xml:space="preserve">6,7,8,9,10, : </t>
  </si>
  <si>
    <t>Součet: : 1130,94500</t>
  </si>
  <si>
    <t>113151219R00</t>
  </si>
  <si>
    <t>Odstranění podkladu, krytu frézováním povrch živičný, plochy přes 500 m2 na jednom objektu nebo při provádění pruhu šířky přes  750 mm bez překážek v trase, tloušťky 100 mm</t>
  </si>
  <si>
    <t>s naložením na dopravní prostředek, očištění povrchu od frézované plochy, opotřebování frézovacích nástrojů (nožů, upínacích kroužků, držáků) nutné ruční odstranění (vybourání) živičného krytu kolem překážek,</t>
  </si>
  <si>
    <t xml:space="preserve">12, : </t>
  </si>
  <si>
    <t>Součet: : 279,40000</t>
  </si>
  <si>
    <t>979082219R00</t>
  </si>
  <si>
    <t>Vodorovná doprava suti po suchu příplatek k ceně za každý další i započatý 1 km přes 1 km</t>
  </si>
  <si>
    <t>Součet: : 2514,60000</t>
  </si>
  <si>
    <t>979990121T01</t>
  </si>
  <si>
    <t>Poplatek za skládku suti - nebezpečný odpad</t>
  </si>
  <si>
    <t>Vlastní</t>
  </si>
  <si>
    <t>Indiv</t>
  </si>
  <si>
    <t>919735112R00</t>
  </si>
  <si>
    <t>Řezání stávajících krytů nebo podkladů živičných, hloubky přes 50 do 100 mm</t>
  </si>
  <si>
    <t>včetně spotřeby vody</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</si>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</sst>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0" fillId="0" borderId="0" xfId="0" applyNumberFormat="1" applyAlignment="1">
      <alignmen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heetViews>
  <sheetFormatPr defaultRowHeight="12.75" x14ac:dyDescent="0.2"/>
  <sheetData>
    <row r="1" spans="1:7" x14ac:dyDescent="0.2">
      <c r="A1" s="21" t="s">
        <v>38</v>
      </c>
    </row>
    <row r="2" spans="1:7" ht="57.75" customHeight="1" x14ac:dyDescent="0.2">
      <c r="A2" s="193" t="s">
        <v>39</v>
      </c>
      <c r="B2" s="193"/>
      <c r="C2" s="193"/>
      <c r="D2" s="193"/>
      <c r="E2" s="193"/>
      <c r="F2" s="193"/>
      <c r="G2" s="193"/>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99"/>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194" t="s">
        <v>41</v>
      </c>
      <c r="C1" s="195"/>
      <c r="D1" s="195"/>
      <c r="E1" s="195"/>
      <c r="F1" s="195"/>
      <c r="G1" s="195"/>
      <c r="H1" s="195"/>
      <c r="I1" s="195"/>
      <c r="J1" s="196"/>
    </row>
    <row r="2" spans="1:15" ht="36" customHeight="1" x14ac:dyDescent="0.2">
      <c r="A2" s="2"/>
      <c r="B2" s="78" t="s">
        <v>22</v>
      </c>
      <c r="C2" s="79"/>
      <c r="D2" s="80" t="s">
        <v>50</v>
      </c>
      <c r="E2" s="203" t="s">
        <v>51</v>
      </c>
      <c r="F2" s="204"/>
      <c r="G2" s="204"/>
      <c r="H2" s="204"/>
      <c r="I2" s="204"/>
      <c r="J2" s="205"/>
      <c r="O2" s="1"/>
    </row>
    <row r="3" spans="1:15" ht="27" customHeight="1" x14ac:dyDescent="0.2">
      <c r="A3" s="2"/>
      <c r="B3" s="81" t="s">
        <v>47</v>
      </c>
      <c r="C3" s="79"/>
      <c r="D3" s="82" t="s">
        <v>45</v>
      </c>
      <c r="E3" s="206" t="s">
        <v>46</v>
      </c>
      <c r="F3" s="207"/>
      <c r="G3" s="207"/>
      <c r="H3" s="207"/>
      <c r="I3" s="207"/>
      <c r="J3" s="208"/>
    </row>
    <row r="4" spans="1:15" ht="23.25" customHeight="1" x14ac:dyDescent="0.2">
      <c r="A4" s="76">
        <v>4956</v>
      </c>
      <c r="B4" s="83" t="s">
        <v>48</v>
      </c>
      <c r="C4" s="84"/>
      <c r="D4" s="85" t="s">
        <v>43</v>
      </c>
      <c r="E4" s="216" t="s">
        <v>44</v>
      </c>
      <c r="F4" s="217"/>
      <c r="G4" s="217"/>
      <c r="H4" s="217"/>
      <c r="I4" s="217"/>
      <c r="J4" s="218"/>
    </row>
    <row r="5" spans="1:15" ht="24" customHeight="1" x14ac:dyDescent="0.2">
      <c r="A5" s="2"/>
      <c r="B5" s="31" t="s">
        <v>42</v>
      </c>
      <c r="D5" s="221" t="s">
        <v>52</v>
      </c>
      <c r="E5" s="222"/>
      <c r="F5" s="222"/>
      <c r="G5" s="222"/>
      <c r="H5" s="18" t="s">
        <v>40</v>
      </c>
      <c r="I5" s="86" t="s">
        <v>56</v>
      </c>
      <c r="J5" s="8"/>
    </row>
    <row r="6" spans="1:15" ht="15.75" customHeight="1" x14ac:dyDescent="0.2">
      <c r="A6" s="2"/>
      <c r="B6" s="28"/>
      <c r="C6" s="55"/>
      <c r="D6" s="223" t="s">
        <v>53</v>
      </c>
      <c r="E6" s="224"/>
      <c r="F6" s="224"/>
      <c r="G6" s="224"/>
      <c r="H6" s="18" t="s">
        <v>34</v>
      </c>
      <c r="I6" s="86" t="s">
        <v>57</v>
      </c>
      <c r="J6" s="8"/>
    </row>
    <row r="7" spans="1:15" ht="15.75" customHeight="1" x14ac:dyDescent="0.2">
      <c r="A7" s="2"/>
      <c r="B7" s="29"/>
      <c r="C7" s="56"/>
      <c r="D7" s="77" t="s">
        <v>55</v>
      </c>
      <c r="E7" s="225" t="s">
        <v>54</v>
      </c>
      <c r="F7" s="226"/>
      <c r="G7" s="22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10"/>
      <c r="E11" s="210"/>
      <c r="F11" s="210"/>
      <c r="G11" s="210"/>
      <c r="H11" s="18" t="s">
        <v>40</v>
      </c>
      <c r="I11" s="88"/>
      <c r="J11" s="8"/>
    </row>
    <row r="12" spans="1:15" ht="15.75" customHeight="1" x14ac:dyDescent="0.2">
      <c r="A12" s="2"/>
      <c r="B12" s="28"/>
      <c r="C12" s="55"/>
      <c r="D12" s="215"/>
      <c r="E12" s="215"/>
      <c r="F12" s="215"/>
      <c r="G12" s="215"/>
      <c r="H12" s="18" t="s">
        <v>34</v>
      </c>
      <c r="I12" s="88"/>
      <c r="J12" s="8"/>
    </row>
    <row r="13" spans="1:15" ht="15.75" customHeight="1" x14ac:dyDescent="0.2">
      <c r="A13" s="2"/>
      <c r="B13" s="29"/>
      <c r="C13" s="56"/>
      <c r="D13" s="87"/>
      <c r="E13" s="219"/>
      <c r="F13" s="220"/>
      <c r="G13" s="220"/>
      <c r="H13" s="19"/>
      <c r="I13" s="23"/>
      <c r="J13" s="34"/>
    </row>
    <row r="14" spans="1:15" ht="24" customHeight="1" x14ac:dyDescent="0.2">
      <c r="A14" s="2"/>
      <c r="B14" s="43" t="s">
        <v>21</v>
      </c>
      <c r="C14" s="58"/>
      <c r="D14" s="59" t="s">
        <v>49</v>
      </c>
      <c r="E14" s="60"/>
      <c r="F14" s="44"/>
      <c r="G14" s="44"/>
      <c r="H14" s="45"/>
      <c r="I14" s="44"/>
      <c r="J14" s="46"/>
    </row>
    <row r="15" spans="1:15" ht="32.25" customHeight="1" x14ac:dyDescent="0.2">
      <c r="A15" s="2"/>
      <c r="B15" s="35" t="s">
        <v>32</v>
      </c>
      <c r="C15" s="61"/>
      <c r="D15" s="54"/>
      <c r="E15" s="209"/>
      <c r="F15" s="209"/>
      <c r="G15" s="211"/>
      <c r="H15" s="211"/>
      <c r="I15" s="211" t="s">
        <v>29</v>
      </c>
      <c r="J15" s="212"/>
    </row>
    <row r="16" spans="1:15" ht="23.25" customHeight="1" x14ac:dyDescent="0.2">
      <c r="A16" s="142" t="s">
        <v>24</v>
      </c>
      <c r="B16" s="38" t="s">
        <v>24</v>
      </c>
      <c r="C16" s="62"/>
      <c r="D16" s="63"/>
      <c r="E16" s="200"/>
      <c r="F16" s="201"/>
      <c r="G16" s="200"/>
      <c r="H16" s="201"/>
      <c r="I16" s="200">
        <f>SUMIF(F192:F195,A16,I192:I195)+SUMIF(F192:F195,"PSU",I192:I195)</f>
        <v>0</v>
      </c>
      <c r="J16" s="202"/>
    </row>
    <row r="17" spans="1:10" ht="23.25" customHeight="1" x14ac:dyDescent="0.2">
      <c r="A17" s="142" t="s">
        <v>25</v>
      </c>
      <c r="B17" s="38" t="s">
        <v>25</v>
      </c>
      <c r="C17" s="62"/>
      <c r="D17" s="63"/>
      <c r="E17" s="200"/>
      <c r="F17" s="201"/>
      <c r="G17" s="200"/>
      <c r="H17" s="201"/>
      <c r="I17" s="200">
        <f>SUMIF(F192:F195,A17,I192:I195)</f>
        <v>0</v>
      </c>
      <c r="J17" s="202"/>
    </row>
    <row r="18" spans="1:10" ht="23.25" customHeight="1" x14ac:dyDescent="0.2">
      <c r="A18" s="142" t="s">
        <v>26</v>
      </c>
      <c r="B18" s="38" t="s">
        <v>26</v>
      </c>
      <c r="C18" s="62"/>
      <c r="D18" s="63"/>
      <c r="E18" s="200"/>
      <c r="F18" s="201"/>
      <c r="G18" s="200"/>
      <c r="H18" s="201"/>
      <c r="I18" s="200">
        <f>SUMIF(F192:F195,A18,I192:I195)</f>
        <v>0</v>
      </c>
      <c r="J18" s="202"/>
    </row>
    <row r="19" spans="1:10" ht="23.25" customHeight="1" x14ac:dyDescent="0.2">
      <c r="A19" s="142" t="s">
        <v>117</v>
      </c>
      <c r="B19" s="38" t="s">
        <v>27</v>
      </c>
      <c r="C19" s="62"/>
      <c r="D19" s="63"/>
      <c r="E19" s="200"/>
      <c r="F19" s="201"/>
      <c r="G19" s="200"/>
      <c r="H19" s="201"/>
      <c r="I19" s="200">
        <f>SUMIF(F192:F195,A19,I192:I195)</f>
        <v>0</v>
      </c>
      <c r="J19" s="202"/>
    </row>
    <row r="20" spans="1:10" ht="23.25" customHeight="1" x14ac:dyDescent="0.2">
      <c r="A20" s="142" t="s">
        <v>118</v>
      </c>
      <c r="B20" s="38" t="s">
        <v>28</v>
      </c>
      <c r="C20" s="62"/>
      <c r="D20" s="63"/>
      <c r="E20" s="200"/>
      <c r="F20" s="201"/>
      <c r="G20" s="200"/>
      <c r="H20" s="201"/>
      <c r="I20" s="200">
        <f>SUMIF(F192:F195,A20,I192:I195)</f>
        <v>0</v>
      </c>
      <c r="J20" s="202"/>
    </row>
    <row r="21" spans="1:10" ht="23.25" customHeight="1" x14ac:dyDescent="0.2">
      <c r="A21" s="2"/>
      <c r="B21" s="48" t="s">
        <v>29</v>
      </c>
      <c r="C21" s="64"/>
      <c r="D21" s="65"/>
      <c r="E21" s="213"/>
      <c r="F21" s="214"/>
      <c r="G21" s="213"/>
      <c r="H21" s="214"/>
      <c r="I21" s="213">
        <f>SUM(I16:J20)</f>
        <v>0</v>
      </c>
      <c r="J21" s="237"/>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35">
        <f>ZakladDPHSniVypocet</f>
        <v>0</v>
      </c>
      <c r="H23" s="236"/>
      <c r="I23" s="236"/>
      <c r="J23" s="40" t="str">
        <f t="shared" ref="J23:J28" si="0">Mena</f>
        <v>CZK</v>
      </c>
    </row>
    <row r="24" spans="1:10" ht="23.25" customHeight="1" x14ac:dyDescent="0.2">
      <c r="A24" s="2">
        <f>(A23-INT(A23))*100</f>
        <v>0</v>
      </c>
      <c r="B24" s="38" t="s">
        <v>13</v>
      </c>
      <c r="C24" s="62"/>
      <c r="D24" s="63"/>
      <c r="E24" s="67">
        <f>SazbaDPH1</f>
        <v>15</v>
      </c>
      <c r="F24" s="39" t="s">
        <v>0</v>
      </c>
      <c r="G24" s="233">
        <f>A23</f>
        <v>0</v>
      </c>
      <c r="H24" s="234"/>
      <c r="I24" s="234"/>
      <c r="J24" s="40" t="str">
        <f t="shared" si="0"/>
        <v>CZK</v>
      </c>
    </row>
    <row r="25" spans="1:10" ht="23.25" customHeight="1" x14ac:dyDescent="0.2">
      <c r="A25" s="2">
        <f>ZakladDPHZakl*SazbaDPH2/100</f>
        <v>0</v>
      </c>
      <c r="B25" s="38" t="s">
        <v>14</v>
      </c>
      <c r="C25" s="62"/>
      <c r="D25" s="63"/>
      <c r="E25" s="67">
        <v>21</v>
      </c>
      <c r="F25" s="39" t="s">
        <v>0</v>
      </c>
      <c r="G25" s="235">
        <f>ZakladDPHZaklVypocet</f>
        <v>0</v>
      </c>
      <c r="H25" s="236"/>
      <c r="I25" s="236"/>
      <c r="J25" s="40" t="str">
        <f t="shared" si="0"/>
        <v>CZK</v>
      </c>
    </row>
    <row r="26" spans="1:10" ht="23.25" customHeight="1" x14ac:dyDescent="0.2">
      <c r="A26" s="2">
        <f>(A25-INT(A25))*100</f>
        <v>0</v>
      </c>
      <c r="B26" s="32" t="s">
        <v>15</v>
      </c>
      <c r="C26" s="68"/>
      <c r="D26" s="54"/>
      <c r="E26" s="69">
        <f>SazbaDPH2</f>
        <v>21</v>
      </c>
      <c r="F26" s="30" t="s">
        <v>0</v>
      </c>
      <c r="G26" s="197">
        <f>A25</f>
        <v>0</v>
      </c>
      <c r="H26" s="198"/>
      <c r="I26" s="198"/>
      <c r="J26" s="37" t="str">
        <f t="shared" si="0"/>
        <v>CZK</v>
      </c>
    </row>
    <row r="27" spans="1:10" ht="23.25" customHeight="1" thickBot="1" x14ac:dyDescent="0.25">
      <c r="A27" s="2">
        <f>ZakladDPHSni+DPHSni+ZakladDPHZakl+DPHZakl</f>
        <v>0</v>
      </c>
      <c r="B27" s="31" t="s">
        <v>4</v>
      </c>
      <c r="C27" s="70"/>
      <c r="D27" s="71"/>
      <c r="E27" s="70"/>
      <c r="F27" s="16"/>
      <c r="G27" s="199">
        <f>CenaCelkem-(ZakladDPHSni+DPHSni+ZakladDPHZakl+DPHZakl)</f>
        <v>0</v>
      </c>
      <c r="H27" s="199"/>
      <c r="I27" s="199"/>
      <c r="J27" s="41" t="str">
        <f t="shared" si="0"/>
        <v>CZK</v>
      </c>
    </row>
    <row r="28" spans="1:10" ht="27.75" hidden="1" customHeight="1" thickBot="1" x14ac:dyDescent="0.25">
      <c r="A28" s="2"/>
      <c r="B28" s="115" t="s">
        <v>23</v>
      </c>
      <c r="C28" s="116"/>
      <c r="D28" s="116"/>
      <c r="E28" s="117"/>
      <c r="F28" s="118"/>
      <c r="G28" s="239">
        <f>ZakladDPHSniVypocet+ZakladDPHZaklVypocet</f>
        <v>0</v>
      </c>
      <c r="H28" s="239"/>
      <c r="I28" s="239"/>
      <c r="J28" s="119" t="str">
        <f t="shared" si="0"/>
        <v>CZK</v>
      </c>
    </row>
    <row r="29" spans="1:10" ht="27.75" customHeight="1" thickBot="1" x14ac:dyDescent="0.25">
      <c r="A29" s="2">
        <f>(A27-INT(A27))*100</f>
        <v>0</v>
      </c>
      <c r="B29" s="115" t="s">
        <v>35</v>
      </c>
      <c r="C29" s="120"/>
      <c r="D29" s="120"/>
      <c r="E29" s="120"/>
      <c r="F29" s="121"/>
      <c r="G29" s="238">
        <f>A27</f>
        <v>0</v>
      </c>
      <c r="H29" s="238"/>
      <c r="I29" s="238"/>
      <c r="J29" s="122"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40"/>
      <c r="E34" s="241"/>
      <c r="G34" s="242"/>
      <c r="H34" s="243"/>
      <c r="I34" s="243"/>
      <c r="J34" s="25"/>
    </row>
    <row r="35" spans="1:52" ht="12.75" customHeight="1" x14ac:dyDescent="0.2">
      <c r="A35" s="2"/>
      <c r="B35" s="2"/>
      <c r="D35" s="232" t="s">
        <v>2</v>
      </c>
      <c r="E35" s="232"/>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92" t="s">
        <v>16</v>
      </c>
      <c r="C37" s="93"/>
      <c r="D37" s="93"/>
      <c r="E37" s="93"/>
      <c r="F37" s="94"/>
      <c r="G37" s="94"/>
      <c r="H37" s="94"/>
      <c r="I37" s="94"/>
      <c r="J37" s="95"/>
    </row>
    <row r="38" spans="1:52" ht="25.5" hidden="1" customHeight="1" x14ac:dyDescent="0.2">
      <c r="A38" s="91" t="s">
        <v>37</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58</v>
      </c>
      <c r="C39" s="227"/>
      <c r="D39" s="227"/>
      <c r="E39" s="227"/>
      <c r="F39" s="102">
        <f>'SO 101 01 Pol'!AE59</f>
        <v>0</v>
      </c>
      <c r="G39" s="103">
        <f>'SO 101 01 Pol'!AF59</f>
        <v>0</v>
      </c>
      <c r="H39" s="104">
        <f>(F39*SazbaDPH1/100)+(G39*SazbaDPH2/100)</f>
        <v>0</v>
      </c>
      <c r="I39" s="104">
        <f>F39+G39+H39</f>
        <v>0</v>
      </c>
      <c r="J39" s="105" t="str">
        <f>IF(CenaCelkemVypocet=0,"",I39/CenaCelkemVypocet*100)</f>
        <v/>
      </c>
    </row>
    <row r="40" spans="1:52" ht="25.5" hidden="1" customHeight="1" x14ac:dyDescent="0.2">
      <c r="A40" s="91">
        <v>2</v>
      </c>
      <c r="B40" s="106"/>
      <c r="C40" s="228" t="s">
        <v>59</v>
      </c>
      <c r="D40" s="228"/>
      <c r="E40" s="228"/>
      <c r="F40" s="107"/>
      <c r="G40" s="108"/>
      <c r="H40" s="108">
        <f>(F40*SazbaDPH1/100)+(G40*SazbaDPH2/100)</f>
        <v>0</v>
      </c>
      <c r="I40" s="108"/>
      <c r="J40" s="109"/>
    </row>
    <row r="41" spans="1:52" ht="25.5" hidden="1" customHeight="1" x14ac:dyDescent="0.2">
      <c r="A41" s="91">
        <v>2</v>
      </c>
      <c r="B41" s="106" t="s">
        <v>45</v>
      </c>
      <c r="C41" s="228" t="s">
        <v>46</v>
      </c>
      <c r="D41" s="228"/>
      <c r="E41" s="228"/>
      <c r="F41" s="107">
        <f>'SO 101 01 Pol'!AE59</f>
        <v>0</v>
      </c>
      <c r="G41" s="108">
        <f>'SO 101 01 Pol'!AF59</f>
        <v>0</v>
      </c>
      <c r="H41" s="108">
        <f>(F41*SazbaDPH1/100)+(G41*SazbaDPH2/100)</f>
        <v>0</v>
      </c>
      <c r="I41" s="108">
        <f>F41+G41+H41</f>
        <v>0</v>
      </c>
      <c r="J41" s="109" t="str">
        <f>IF(CenaCelkemVypocet=0,"",I41/CenaCelkemVypocet*100)</f>
        <v/>
      </c>
    </row>
    <row r="42" spans="1:52" ht="25.5" hidden="1" customHeight="1" x14ac:dyDescent="0.2">
      <c r="A42" s="91">
        <v>3</v>
      </c>
      <c r="B42" s="110" t="s">
        <v>43</v>
      </c>
      <c r="C42" s="227" t="s">
        <v>44</v>
      </c>
      <c r="D42" s="227"/>
      <c r="E42" s="227"/>
      <c r="F42" s="111">
        <f>'SO 101 01 Pol'!AE59</f>
        <v>0</v>
      </c>
      <c r="G42" s="104">
        <f>'SO 101 01 Pol'!AF59</f>
        <v>0</v>
      </c>
      <c r="H42" s="104">
        <f>(F42*SazbaDPH1/100)+(G42*SazbaDPH2/100)</f>
        <v>0</v>
      </c>
      <c r="I42" s="104">
        <f>F42+G42+H42</f>
        <v>0</v>
      </c>
      <c r="J42" s="105" t="str">
        <f>IF(CenaCelkemVypocet=0,"",I42/CenaCelkemVypocet*100)</f>
        <v/>
      </c>
    </row>
    <row r="43" spans="1:52" ht="25.5" hidden="1" customHeight="1" x14ac:dyDescent="0.2">
      <c r="A43" s="91"/>
      <c r="B43" s="229" t="s">
        <v>60</v>
      </c>
      <c r="C43" s="230"/>
      <c r="D43" s="230"/>
      <c r="E43" s="231"/>
      <c r="F43" s="112">
        <f>SUMIF(A39:A42,"=1",F39:F42)</f>
        <v>0</v>
      </c>
      <c r="G43" s="113">
        <f>SUMIF(A39:A42,"=1",G39:G42)</f>
        <v>0</v>
      </c>
      <c r="H43" s="113">
        <f>SUMIF(A39:A42,"=1",H39:H42)</f>
        <v>0</v>
      </c>
      <c r="I43" s="113">
        <f>SUMIF(A39:A42,"=1",I39:I42)</f>
        <v>0</v>
      </c>
      <c r="J43" s="114">
        <f>SUMIF(A39:A42,"=1",J39:J42)</f>
        <v>0</v>
      </c>
    </row>
    <row r="45" spans="1:52" x14ac:dyDescent="0.2">
      <c r="A45" t="s">
        <v>62</v>
      </c>
      <c r="B45" s="244" t="s">
        <v>63</v>
      </c>
      <c r="C45" s="244"/>
      <c r="D45" s="244"/>
      <c r="E45" s="244"/>
      <c r="F45" s="244"/>
      <c r="G45" s="244"/>
      <c r="H45" s="244"/>
      <c r="I45" s="244"/>
      <c r="J45" s="244"/>
      <c r="AZ45" s="123" t="str">
        <f>B45</f>
        <v>1. PODMÍNKY PRO ZPRACOVÁNÍ NABÍDKOVÉ CENY</v>
      </c>
    </row>
    <row r="46" spans="1:52" x14ac:dyDescent="0.2">
      <c r="A46" t="s">
        <v>62</v>
      </c>
    </row>
    <row r="47" spans="1:52" x14ac:dyDescent="0.2">
      <c r="A47" t="s">
        <v>62</v>
      </c>
      <c r="B47" s="244" t="s">
        <v>64</v>
      </c>
      <c r="C47" s="244"/>
      <c r="D47" s="244"/>
      <c r="E47" s="244"/>
      <c r="F47" s="244"/>
      <c r="G47" s="244"/>
      <c r="H47" s="244"/>
      <c r="I47" s="244"/>
      <c r="J47" s="244"/>
      <c r="AZ47" s="123" t="str">
        <f>B47</f>
        <v xml:space="preserve">        Preambule</v>
      </c>
    </row>
    <row r="48" spans="1:52" x14ac:dyDescent="0.2">
      <c r="A48" t="s">
        <v>62</v>
      </c>
    </row>
    <row r="49" spans="1:52" ht="51" x14ac:dyDescent="0.2">
      <c r="A49" t="s">
        <v>62</v>
      </c>
      <c r="B49" s="244" t="s">
        <v>65</v>
      </c>
      <c r="C49" s="244"/>
      <c r="D49" s="244"/>
      <c r="E49" s="244"/>
      <c r="F49" s="244"/>
      <c r="G49" s="244"/>
      <c r="H49" s="244"/>
      <c r="I49" s="244"/>
      <c r="J49" s="244"/>
      <c r="AZ49" s="123"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1:52" ht="51" x14ac:dyDescent="0.2">
      <c r="A50" t="s">
        <v>62</v>
      </c>
      <c r="B50" s="244" t="s">
        <v>66</v>
      </c>
      <c r="C50" s="244"/>
      <c r="D50" s="244"/>
      <c r="E50" s="244"/>
      <c r="F50" s="244"/>
      <c r="G50" s="244"/>
      <c r="H50" s="244"/>
      <c r="I50" s="244"/>
      <c r="J50" s="244"/>
      <c r="AZ50" s="123"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1:52" x14ac:dyDescent="0.2">
      <c r="A51" t="s">
        <v>62</v>
      </c>
    </row>
    <row r="52" spans="1:52" x14ac:dyDescent="0.2">
      <c r="A52" t="s">
        <v>62</v>
      </c>
      <c r="B52" s="244" t="s">
        <v>67</v>
      </c>
      <c r="C52" s="244"/>
      <c r="D52" s="244"/>
      <c r="E52" s="244"/>
      <c r="F52" s="244"/>
      <c r="G52" s="244"/>
      <c r="H52" s="244"/>
      <c r="I52" s="244"/>
      <c r="J52" s="244"/>
      <c r="AZ52" s="123" t="str">
        <f>B52</f>
        <v xml:space="preserve">        Vymezení některých pojmů</v>
      </c>
    </row>
    <row r="53" spans="1:52" x14ac:dyDescent="0.2">
      <c r="A53" t="s">
        <v>62</v>
      </c>
    </row>
    <row r="54" spans="1:52" x14ac:dyDescent="0.2">
      <c r="A54" t="s">
        <v>62</v>
      </c>
    </row>
    <row r="55" spans="1:52" x14ac:dyDescent="0.2">
      <c r="A55" t="s">
        <v>62</v>
      </c>
      <c r="B55" s="244" t="s">
        <v>68</v>
      </c>
      <c r="C55" s="244"/>
      <c r="D55" s="244"/>
      <c r="E55" s="244"/>
      <c r="F55" s="244"/>
      <c r="G55" s="244"/>
      <c r="H55" s="244"/>
      <c r="I55" s="244"/>
      <c r="J55" s="244"/>
      <c r="AZ55" s="123" t="str">
        <f t="shared" ref="AZ55:AZ60" si="1">B55</f>
        <v>Pro účely zpracování nabídkové ceny se jsou použity některé pojmy, pod kterými se rozumí:</v>
      </c>
    </row>
    <row r="56" spans="1:52" ht="38.25" x14ac:dyDescent="0.2">
      <c r="A56" t="s">
        <v>62</v>
      </c>
      <c r="B56" s="244" t="s">
        <v>69</v>
      </c>
      <c r="C56" s="244"/>
      <c r="D56" s="244"/>
      <c r="E56" s="244"/>
      <c r="F56" s="244"/>
      <c r="G56" s="244"/>
      <c r="H56" s="244"/>
      <c r="I56" s="244"/>
      <c r="J56" s="244"/>
      <c r="AZ56" s="123"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1:52" ht="38.25" x14ac:dyDescent="0.2">
      <c r="A57" t="s">
        <v>62</v>
      </c>
      <c r="B57" s="244" t="s">
        <v>70</v>
      </c>
      <c r="C57" s="244"/>
      <c r="D57" s="244"/>
      <c r="E57" s="244"/>
      <c r="F57" s="244"/>
      <c r="G57" s="244"/>
      <c r="H57" s="244"/>
      <c r="I57" s="244"/>
      <c r="J57" s="244"/>
      <c r="AZ57" s="123"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1:52" ht="51" x14ac:dyDescent="0.2">
      <c r="A58" t="s">
        <v>62</v>
      </c>
      <c r="B58" s="244" t="s">
        <v>71</v>
      </c>
      <c r="C58" s="244"/>
      <c r="D58" s="244"/>
      <c r="E58" s="244"/>
      <c r="F58" s="244"/>
      <c r="G58" s="244"/>
      <c r="H58" s="244"/>
      <c r="I58" s="244"/>
      <c r="J58" s="244"/>
      <c r="AZ58" s="123"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1:52" ht="76.5" x14ac:dyDescent="0.2">
      <c r="A59" t="s">
        <v>62</v>
      </c>
      <c r="B59" s="244" t="s">
        <v>72</v>
      </c>
      <c r="C59" s="244"/>
      <c r="D59" s="244"/>
      <c r="E59" s="244"/>
      <c r="F59" s="244"/>
      <c r="G59" s="244"/>
      <c r="H59" s="244"/>
      <c r="I59" s="244"/>
      <c r="J59" s="244"/>
      <c r="AZ59" s="123"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1:52" ht="51" x14ac:dyDescent="0.2">
      <c r="A60" t="s">
        <v>62</v>
      </c>
      <c r="B60" s="244" t="s">
        <v>73</v>
      </c>
      <c r="C60" s="244"/>
      <c r="D60" s="244"/>
      <c r="E60" s="244"/>
      <c r="F60" s="244"/>
      <c r="G60" s="244"/>
      <c r="H60" s="244"/>
      <c r="I60" s="244"/>
      <c r="J60" s="244"/>
      <c r="AZ60" s="123"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1:52" x14ac:dyDescent="0.2">
      <c r="A61" t="s">
        <v>62</v>
      </c>
    </row>
    <row r="62" spans="1:52" x14ac:dyDescent="0.2">
      <c r="A62" t="s">
        <v>62</v>
      </c>
      <c r="B62" s="244" t="s">
        <v>74</v>
      </c>
      <c r="C62" s="244"/>
      <c r="D62" s="244"/>
      <c r="E62" s="244"/>
      <c r="F62" s="244"/>
      <c r="G62" s="244"/>
      <c r="H62" s="244"/>
      <c r="I62" s="244"/>
      <c r="J62" s="244"/>
      <c r="AZ62" s="123" t="str">
        <f>B62</f>
        <v xml:space="preserve">        Cenová soustava</v>
      </c>
    </row>
    <row r="63" spans="1:52" x14ac:dyDescent="0.2">
      <c r="A63" t="s">
        <v>62</v>
      </c>
    </row>
    <row r="64" spans="1:52" x14ac:dyDescent="0.2">
      <c r="A64" t="s">
        <v>62</v>
      </c>
      <c r="B64" s="244" t="s">
        <v>75</v>
      </c>
      <c r="C64" s="244"/>
      <c r="D64" s="244"/>
      <c r="E64" s="244"/>
      <c r="F64" s="244"/>
      <c r="G64" s="244"/>
      <c r="H64" s="244"/>
      <c r="I64" s="244"/>
      <c r="J64" s="244"/>
      <c r="AZ64" s="123" t="str">
        <f>B64</f>
        <v xml:space="preserve">        Použitá cenová soustava</v>
      </c>
    </row>
    <row r="65" spans="1:52" ht="38.25" x14ac:dyDescent="0.2">
      <c r="A65" t="s">
        <v>62</v>
      </c>
      <c r="B65" s="244" t="s">
        <v>76</v>
      </c>
      <c r="C65" s="244"/>
      <c r="D65" s="244"/>
      <c r="E65" s="244"/>
      <c r="F65" s="244"/>
      <c r="G65" s="244"/>
      <c r="H65" s="244"/>
      <c r="I65" s="244"/>
      <c r="J65" s="244"/>
      <c r="AZ65" s="123" t="str">
        <f>B65</f>
        <v>Soupisy stavebních prací, dodávek a služeb jsou zpracovány s použitím cenové soustavy zpracované společností RTS, a.s.. Položky z cenové soustavy mají uveden odkaz na cenovou soustavu včetně označení příslušného ceníku.</v>
      </c>
    </row>
    <row r="66" spans="1:52" x14ac:dyDescent="0.2">
      <c r="A66" t="s">
        <v>62</v>
      </c>
    </row>
    <row r="67" spans="1:52" x14ac:dyDescent="0.2">
      <c r="A67" t="s">
        <v>62</v>
      </c>
      <c r="B67" s="244" t="s">
        <v>77</v>
      </c>
      <c r="C67" s="244"/>
      <c r="D67" s="244"/>
      <c r="E67" s="244"/>
      <c r="F67" s="244"/>
      <c r="G67" s="244"/>
      <c r="H67" s="244"/>
      <c r="I67" s="244"/>
      <c r="J67" s="244"/>
      <c r="AZ67" s="123" t="str">
        <f>B67</f>
        <v xml:space="preserve">        Technické podmínky</v>
      </c>
    </row>
    <row r="68" spans="1:52" ht="38.25" x14ac:dyDescent="0.2">
      <c r="A68" t="s">
        <v>62</v>
      </c>
      <c r="B68" s="244" t="s">
        <v>78</v>
      </c>
      <c r="C68" s="244"/>
      <c r="D68" s="244"/>
      <c r="E68" s="244"/>
      <c r="F68" s="244"/>
      <c r="G68" s="244"/>
      <c r="H68" s="244"/>
      <c r="I68" s="244"/>
      <c r="J68" s="244"/>
      <c r="AZ68" s="123"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1:52" x14ac:dyDescent="0.2">
      <c r="A69" t="s">
        <v>62</v>
      </c>
    </row>
    <row r="70" spans="1:52" x14ac:dyDescent="0.2">
      <c r="A70" t="s">
        <v>62</v>
      </c>
      <c r="B70" s="244" t="s">
        <v>79</v>
      </c>
      <c r="C70" s="244"/>
      <c r="D70" s="244"/>
      <c r="E70" s="244"/>
      <c r="F70" s="244"/>
      <c r="G70" s="244"/>
      <c r="H70" s="244"/>
      <c r="I70" s="244"/>
      <c r="J70" s="244"/>
      <c r="AZ70" s="123" t="str">
        <f>B70</f>
        <v>Individuální položky</v>
      </c>
    </row>
    <row r="71" spans="1:52" ht="38.25" x14ac:dyDescent="0.2">
      <c r="A71" t="s">
        <v>62</v>
      </c>
      <c r="B71" s="244" t="s">
        <v>80</v>
      </c>
      <c r="C71" s="244"/>
      <c r="D71" s="244"/>
      <c r="E71" s="244"/>
      <c r="F71" s="244"/>
      <c r="G71" s="244"/>
      <c r="H71" s="244"/>
      <c r="I71" s="244"/>
      <c r="J71" s="244"/>
      <c r="AZ71" s="123" t="str">
        <f>B71</f>
        <v>Položky soupisu prací, které cenová soustava neobsahuje, jsou označeny popisem „vlastní“. Pro tyto položky jsou cenové a technické podmínky definovány jejich popisem, případně odkazem na konkrétní část příslušné dokumentace.</v>
      </c>
    </row>
    <row r="72" spans="1:52" x14ac:dyDescent="0.2">
      <c r="A72" t="s">
        <v>62</v>
      </c>
    </row>
    <row r="73" spans="1:52" x14ac:dyDescent="0.2">
      <c r="A73" t="s">
        <v>62</v>
      </c>
      <c r="B73" s="244" t="s">
        <v>81</v>
      </c>
      <c r="C73" s="244"/>
      <c r="D73" s="244"/>
      <c r="E73" s="244"/>
      <c r="F73" s="244"/>
      <c r="G73" s="244"/>
      <c r="H73" s="244"/>
      <c r="I73" s="244"/>
      <c r="J73" s="244"/>
      <c r="AZ73" s="123" t="str">
        <f>B73</f>
        <v xml:space="preserve">        Závaznost a změna soupisu</v>
      </c>
    </row>
    <row r="74" spans="1:52" x14ac:dyDescent="0.2">
      <c r="A74" t="s">
        <v>62</v>
      </c>
    </row>
    <row r="75" spans="1:52" x14ac:dyDescent="0.2">
      <c r="A75" t="s">
        <v>62</v>
      </c>
      <c r="B75" s="244" t="s">
        <v>82</v>
      </c>
      <c r="C75" s="244"/>
      <c r="D75" s="244"/>
      <c r="E75" s="244"/>
      <c r="F75" s="244"/>
      <c r="G75" s="244"/>
      <c r="H75" s="244"/>
      <c r="I75" s="244"/>
      <c r="J75" s="244"/>
      <c r="AZ75" s="123" t="str">
        <f>B75</f>
        <v xml:space="preserve">        Závaznost soupisu</v>
      </c>
    </row>
    <row r="76" spans="1:52" ht="38.25" x14ac:dyDescent="0.2">
      <c r="A76" t="s">
        <v>62</v>
      </c>
      <c r="B76" s="244" t="s">
        <v>83</v>
      </c>
      <c r="C76" s="244"/>
      <c r="D76" s="244"/>
      <c r="E76" s="244"/>
      <c r="F76" s="244"/>
      <c r="G76" s="244"/>
      <c r="H76" s="244"/>
      <c r="I76" s="244"/>
      <c r="J76" s="244"/>
      <c r="AZ76" s="123"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1:52" x14ac:dyDescent="0.2">
      <c r="A77" t="s">
        <v>62</v>
      </c>
    </row>
    <row r="78" spans="1:52" x14ac:dyDescent="0.2">
      <c r="A78" t="s">
        <v>62</v>
      </c>
      <c r="B78" s="244" t="s">
        <v>84</v>
      </c>
      <c r="C78" s="244"/>
      <c r="D78" s="244"/>
      <c r="E78" s="244"/>
      <c r="F78" s="244"/>
      <c r="G78" s="244"/>
      <c r="H78" s="244"/>
      <c r="I78" s="244"/>
      <c r="J78" s="244"/>
      <c r="AZ78" s="123" t="str">
        <f>B78</f>
        <v xml:space="preserve">        Zvláštní podmínky pro stanovení nabídkové ceny</v>
      </c>
    </row>
    <row r="79" spans="1:52" x14ac:dyDescent="0.2">
      <c r="A79" t="s">
        <v>62</v>
      </c>
    </row>
    <row r="80" spans="1:52" x14ac:dyDescent="0.2">
      <c r="A80" t="s">
        <v>62</v>
      </c>
      <c r="B80" s="244" t="s">
        <v>85</v>
      </c>
      <c r="C80" s="244"/>
      <c r="D80" s="244"/>
      <c r="E80" s="244"/>
      <c r="F80" s="244"/>
      <c r="G80" s="244"/>
      <c r="H80" s="244"/>
      <c r="I80" s="244"/>
      <c r="J80" s="244"/>
      <c r="AZ80" s="123" t="str">
        <f>B80</f>
        <v xml:space="preserve">        Přeprava vybouraných hmot, suti a vytěžené zeminy</v>
      </c>
    </row>
    <row r="81" spans="1:52" ht="76.5" x14ac:dyDescent="0.2">
      <c r="A81" t="s">
        <v>62</v>
      </c>
      <c r="B81" s="244" t="s">
        <v>86</v>
      </c>
      <c r="C81" s="244"/>
      <c r="D81" s="244"/>
      <c r="E81" s="244"/>
      <c r="F81" s="244"/>
      <c r="G81" s="244"/>
      <c r="H81" s="244"/>
      <c r="I81" s="244"/>
      <c r="J81" s="244"/>
      <c r="AZ81" s="123"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1:52" x14ac:dyDescent="0.2">
      <c r="A82" t="s">
        <v>62</v>
      </c>
    </row>
    <row r="83" spans="1:52" x14ac:dyDescent="0.2">
      <c r="A83" t="s">
        <v>62</v>
      </c>
      <c r="B83" s="244" t="s">
        <v>87</v>
      </c>
      <c r="C83" s="244"/>
      <c r="D83" s="244"/>
      <c r="E83" s="244"/>
      <c r="F83" s="244"/>
      <c r="G83" s="244"/>
      <c r="H83" s="244"/>
      <c r="I83" s="244"/>
      <c r="J83" s="244"/>
      <c r="AZ83" s="123" t="str">
        <f>B83</f>
        <v xml:space="preserve">        Vnitrostaveništní přesun stavebního materiálu</v>
      </c>
    </row>
    <row r="84" spans="1:52" ht="51" x14ac:dyDescent="0.2">
      <c r="A84" t="s">
        <v>62</v>
      </c>
      <c r="B84" s="244" t="s">
        <v>88</v>
      </c>
      <c r="C84" s="244"/>
      <c r="D84" s="244"/>
      <c r="E84" s="244"/>
      <c r="F84" s="244"/>
      <c r="G84" s="244"/>
      <c r="H84" s="244"/>
      <c r="I84" s="244"/>
      <c r="J84" s="244"/>
      <c r="AZ84" s="123"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1:52" ht="51" x14ac:dyDescent="0.2">
      <c r="A85" t="s">
        <v>62</v>
      </c>
      <c r="B85" s="244" t="s">
        <v>89</v>
      </c>
      <c r="C85" s="244"/>
      <c r="D85" s="244"/>
      <c r="E85" s="244"/>
      <c r="F85" s="244"/>
      <c r="G85" s="244"/>
      <c r="H85" s="244"/>
      <c r="I85" s="244"/>
      <c r="J85" s="244"/>
      <c r="AZ85" s="123"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1:52" x14ac:dyDescent="0.2">
      <c r="A86" t="s">
        <v>62</v>
      </c>
    </row>
    <row r="87" spans="1:52" x14ac:dyDescent="0.2">
      <c r="A87" t="s">
        <v>62</v>
      </c>
      <c r="B87" s="244" t="s">
        <v>90</v>
      </c>
      <c r="C87" s="244"/>
      <c r="D87" s="244"/>
      <c r="E87" s="244"/>
      <c r="F87" s="244"/>
      <c r="G87" s="244"/>
      <c r="H87" s="244"/>
      <c r="I87" s="244"/>
      <c r="J87" s="244"/>
      <c r="AZ87" s="123" t="str">
        <f>B87</f>
        <v xml:space="preserve">        Příplatky za ztížené podmínky prací</v>
      </c>
    </row>
    <row r="88" spans="1:52" ht="25.5" x14ac:dyDescent="0.2">
      <c r="A88" t="s">
        <v>62</v>
      </c>
      <c r="B88" s="244" t="s">
        <v>91</v>
      </c>
      <c r="C88" s="244"/>
      <c r="D88" s="244"/>
      <c r="E88" s="244"/>
      <c r="F88" s="244"/>
      <c r="G88" s="244"/>
      <c r="H88" s="244"/>
      <c r="I88" s="244"/>
      <c r="J88" s="244"/>
      <c r="AZ88" s="123" t="str">
        <f>B88</f>
        <v>Pokud soupis položku příplatku za ztížené podmínky obsahuje, je dodavatel povinen ji ocenit bez ohledu na to, že tento příplatek dodavatel standardně neuplatňuje.</v>
      </c>
    </row>
    <row r="89" spans="1:52" x14ac:dyDescent="0.2">
      <c r="A89" t="s">
        <v>62</v>
      </c>
    </row>
    <row r="90" spans="1:52" x14ac:dyDescent="0.2">
      <c r="A90" t="s">
        <v>62</v>
      </c>
      <c r="B90" s="244" t="s">
        <v>92</v>
      </c>
      <c r="C90" s="244"/>
      <c r="D90" s="244"/>
      <c r="E90" s="244"/>
      <c r="F90" s="244"/>
      <c r="G90" s="244"/>
      <c r="H90" s="244"/>
      <c r="I90" s="244"/>
      <c r="J90" s="244"/>
      <c r="AZ90" s="123" t="str">
        <f>B90</f>
        <v xml:space="preserve">        Vedlejší a ostatní náklady</v>
      </c>
    </row>
    <row r="91" spans="1:52" ht="25.5" x14ac:dyDescent="0.2">
      <c r="A91" t="s">
        <v>62</v>
      </c>
      <c r="B91" s="244" t="s">
        <v>93</v>
      </c>
      <c r="C91" s="244"/>
      <c r="D91" s="244"/>
      <c r="E91" s="244"/>
      <c r="F91" s="244"/>
      <c r="G91" s="244"/>
      <c r="H91" s="244"/>
      <c r="I91" s="244"/>
      <c r="J91" s="244"/>
      <c r="AZ91" s="123" t="str">
        <f>B91</f>
        <v>Tyto náklady jsou popsány v samostatném soupisu stavebních prací, dodávek a služeb s tím, že dodavatel je povinen v rámci těchto nákladů ocenit všechny definované náklady souhrnně pro celou stavbu.</v>
      </c>
    </row>
    <row r="92" spans="1:52" x14ac:dyDescent="0.2">
      <c r="A92" t="s">
        <v>62</v>
      </c>
    </row>
    <row r="93" spans="1:52" x14ac:dyDescent="0.2">
      <c r="A93" t="s">
        <v>62</v>
      </c>
    </row>
    <row r="94" spans="1:52" x14ac:dyDescent="0.2">
      <c r="A94" t="s">
        <v>62</v>
      </c>
    </row>
    <row r="95" spans="1:52" x14ac:dyDescent="0.2">
      <c r="A95" t="s">
        <v>62</v>
      </c>
      <c r="B95" s="244" t="s">
        <v>94</v>
      </c>
      <c r="C95" s="244"/>
      <c r="D95" s="244"/>
      <c r="E95" s="244"/>
      <c r="F95" s="244"/>
      <c r="G95" s="244"/>
      <c r="H95" s="244"/>
      <c r="I95" s="244"/>
      <c r="J95" s="244"/>
      <c r="AZ95" s="123" t="str">
        <f>B95</f>
        <v>2. SPECIFICKÉ PODMÍNKY PRO ZPRACOVÁNÍ NABÍDKOVÉ CENY</v>
      </c>
    </row>
    <row r="96" spans="1:52" x14ac:dyDescent="0.2">
      <c r="A96" t="s">
        <v>62</v>
      </c>
    </row>
    <row r="97" spans="1:52" x14ac:dyDescent="0.2">
      <c r="A97" t="s">
        <v>62</v>
      </c>
      <c r="B97" s="244" t="s">
        <v>95</v>
      </c>
      <c r="C97" s="244"/>
      <c r="D97" s="244"/>
      <c r="E97" s="244"/>
      <c r="F97" s="244"/>
      <c r="G97" s="244"/>
      <c r="H97" s="244"/>
      <c r="I97" s="244"/>
      <c r="J97" s="244"/>
      <c r="AZ97" s="123" t="str">
        <f>B97</f>
        <v>Zde doplní zpracovatel soupisu  případná specifika týkající se konkrétní zakázky.</v>
      </c>
    </row>
    <row r="98" spans="1:52" x14ac:dyDescent="0.2">
      <c r="A98" t="s">
        <v>62</v>
      </c>
    </row>
    <row r="99" spans="1:52" x14ac:dyDescent="0.2">
      <c r="A99" t="s">
        <v>62</v>
      </c>
    </row>
    <row r="100" spans="1:52" x14ac:dyDescent="0.2">
      <c r="A100" t="s">
        <v>62</v>
      </c>
      <c r="B100" s="244" t="s">
        <v>96</v>
      </c>
      <c r="C100" s="244"/>
      <c r="D100" s="244"/>
      <c r="E100" s="244"/>
      <c r="F100" s="244"/>
      <c r="G100" s="244"/>
      <c r="H100" s="244"/>
      <c r="I100" s="244"/>
      <c r="J100" s="244"/>
      <c r="AZ100" s="123" t="str">
        <f>B100</f>
        <v>3. ELEKTRONICKÁ PODOBA SOUPISU</v>
      </c>
    </row>
    <row r="101" spans="1:52" x14ac:dyDescent="0.2">
      <c r="A101" t="s">
        <v>62</v>
      </c>
    </row>
    <row r="102" spans="1:52" x14ac:dyDescent="0.2">
      <c r="A102" t="s">
        <v>62</v>
      </c>
      <c r="B102" s="244" t="s">
        <v>97</v>
      </c>
      <c r="C102" s="244"/>
      <c r="D102" s="244"/>
      <c r="E102" s="244"/>
      <c r="F102" s="244"/>
      <c r="G102" s="244"/>
      <c r="H102" s="244"/>
      <c r="I102" s="244"/>
      <c r="J102" s="244"/>
      <c r="AZ102" s="123" t="str">
        <f>B102</f>
        <v xml:space="preserve">        Elektronická podoba soupisu</v>
      </c>
    </row>
    <row r="103" spans="1:52" ht="25.5" x14ac:dyDescent="0.2">
      <c r="A103" t="s">
        <v>62</v>
      </c>
      <c r="B103" s="244" t="s">
        <v>98</v>
      </c>
      <c r="C103" s="244"/>
      <c r="D103" s="244"/>
      <c r="E103" s="244"/>
      <c r="F103" s="244"/>
      <c r="G103" s="244"/>
      <c r="H103" s="244"/>
      <c r="I103" s="244"/>
      <c r="J103" s="244"/>
      <c r="AZ103" s="123" t="str">
        <f>B103</f>
        <v>V souladu se zákonem jsou předložené soupisy zpracovány i v elektronické podobě.  Elektronickou podobou soupisu stavebních prací, dodávek a služeb je formát MS EXCEL.</v>
      </c>
    </row>
    <row r="104" spans="1:52" x14ac:dyDescent="0.2">
      <c r="A104" t="s">
        <v>62</v>
      </c>
      <c r="B104" s="244" t="s">
        <v>99</v>
      </c>
      <c r="C104" s="244"/>
      <c r="D104" s="244"/>
      <c r="E104" s="244"/>
      <c r="F104" s="244"/>
      <c r="G104" s="244"/>
      <c r="H104" s="244"/>
      <c r="I104" s="244"/>
      <c r="J104" s="244"/>
      <c r="AZ104" s="123" t="str">
        <f>B104</f>
        <v>Popis formátu soupisu odpovídá svou strukturou vzorovému soupisu volně dostupnému na internetové adrese:</v>
      </c>
    </row>
    <row r="105" spans="1:52" x14ac:dyDescent="0.2">
      <c r="A105" t="s">
        <v>62</v>
      </c>
    </row>
    <row r="106" spans="1:52" x14ac:dyDescent="0.2">
      <c r="A106" t="s">
        <v>62</v>
      </c>
      <c r="B106" s="244" t="s">
        <v>100</v>
      </c>
      <c r="C106" s="244"/>
      <c r="D106" s="244"/>
      <c r="E106" s="244"/>
      <c r="F106" s="244"/>
      <c r="G106" s="244"/>
      <c r="H106" s="244"/>
      <c r="I106" s="244"/>
      <c r="J106" s="244"/>
      <c r="AZ106" s="123" t="str">
        <f>B106</f>
        <v>www.stavebnionline.cz/soupis</v>
      </c>
    </row>
    <row r="107" spans="1:52" x14ac:dyDescent="0.2">
      <c r="A107" t="s">
        <v>62</v>
      </c>
    </row>
    <row r="108" spans="1:52" x14ac:dyDescent="0.2">
      <c r="A108" t="s">
        <v>62</v>
      </c>
      <c r="B108" s="244" t="s">
        <v>101</v>
      </c>
      <c r="C108" s="244"/>
      <c r="D108" s="244"/>
      <c r="E108" s="244"/>
      <c r="F108" s="244"/>
      <c r="G108" s="244"/>
      <c r="H108" s="244"/>
      <c r="I108" s="244"/>
      <c r="J108" s="244"/>
      <c r="AZ108" s="123" t="str">
        <f>B108</f>
        <v xml:space="preserve">        Zpracování elektronické podoby soupisu</v>
      </c>
    </row>
    <row r="109" spans="1:52" ht="51" x14ac:dyDescent="0.2">
      <c r="A109" t="s">
        <v>62</v>
      </c>
      <c r="B109" s="244" t="s">
        <v>102</v>
      </c>
      <c r="C109" s="244"/>
      <c r="D109" s="244"/>
      <c r="E109" s="244"/>
      <c r="F109" s="244"/>
      <c r="G109" s="244"/>
      <c r="H109" s="244"/>
      <c r="I109" s="244"/>
      <c r="J109" s="244"/>
      <c r="AZ109" s="123"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1:52" x14ac:dyDescent="0.2">
      <c r="A110" t="s">
        <v>62</v>
      </c>
    </row>
    <row r="111" spans="1:52" x14ac:dyDescent="0.2">
      <c r="A111" t="s">
        <v>62</v>
      </c>
      <c r="B111" s="244" t="s">
        <v>103</v>
      </c>
      <c r="C111" s="244"/>
      <c r="D111" s="244"/>
      <c r="E111" s="244"/>
      <c r="F111" s="244"/>
      <c r="G111" s="244"/>
      <c r="H111" s="244"/>
      <c r="I111" s="244"/>
      <c r="J111" s="244"/>
      <c r="AZ111" s="123" t="str">
        <f>B111</f>
        <v xml:space="preserve">        Jiný formát soupisu</v>
      </c>
    </row>
    <row r="112" spans="1:52" ht="38.25" x14ac:dyDescent="0.2">
      <c r="A112" t="s">
        <v>62</v>
      </c>
      <c r="B112" s="244" t="s">
        <v>104</v>
      </c>
      <c r="C112" s="244"/>
      <c r="D112" s="244"/>
      <c r="E112" s="244"/>
      <c r="F112" s="244"/>
      <c r="G112" s="244"/>
      <c r="H112" s="244"/>
      <c r="I112" s="244"/>
      <c r="J112" s="244"/>
      <c r="AZ112" s="123"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A113" t="s">
        <v>62</v>
      </c>
    </row>
    <row r="114" spans="1:52" x14ac:dyDescent="0.2">
      <c r="A114" t="s">
        <v>62</v>
      </c>
      <c r="B114" s="244" t="s">
        <v>105</v>
      </c>
      <c r="C114" s="244"/>
      <c r="D114" s="244"/>
      <c r="E114" s="244"/>
      <c r="F114" s="244"/>
      <c r="G114" s="244"/>
      <c r="H114" s="244"/>
      <c r="I114" s="244"/>
      <c r="J114" s="244"/>
      <c r="AZ114" s="123" t="str">
        <f>B114</f>
        <v xml:space="preserve">        Závěrečné ustanovení</v>
      </c>
    </row>
    <row r="115" spans="1:52" x14ac:dyDescent="0.2">
      <c r="A115" t="s">
        <v>62</v>
      </c>
      <c r="B115" s="244" t="s">
        <v>106</v>
      </c>
      <c r="C115" s="244"/>
      <c r="D115" s="244"/>
      <c r="E115" s="244"/>
      <c r="F115" s="244"/>
      <c r="G115" s="244"/>
      <c r="H115" s="244"/>
      <c r="I115" s="244"/>
      <c r="J115" s="244"/>
      <c r="AZ115" s="123" t="str">
        <f>B115</f>
        <v>Ostatní podmínky vztahující se ke zpracování nabídkové ceny jsou uvedeny v zadávací dokumentaci.</v>
      </c>
    </row>
    <row r="116" spans="1:52" x14ac:dyDescent="0.2">
      <c r="A116" t="s">
        <v>62</v>
      </c>
      <c r="B116" s="244" t="s">
        <v>63</v>
      </c>
      <c r="C116" s="244"/>
      <c r="D116" s="244"/>
      <c r="E116" s="244"/>
      <c r="F116" s="244"/>
      <c r="G116" s="244"/>
      <c r="H116" s="244"/>
      <c r="I116" s="244"/>
      <c r="J116" s="244"/>
      <c r="AZ116" s="123" t="str">
        <f>B116</f>
        <v>1. PODMÍNKY PRO ZPRACOVÁNÍ NABÍDKOVÉ CENY</v>
      </c>
    </row>
    <row r="118" spans="1:52" x14ac:dyDescent="0.2">
      <c r="B118" s="244" t="s">
        <v>64</v>
      </c>
      <c r="C118" s="244"/>
      <c r="D118" s="244"/>
      <c r="E118" s="244"/>
      <c r="F118" s="244"/>
      <c r="G118" s="244"/>
      <c r="H118" s="244"/>
      <c r="I118" s="244"/>
      <c r="J118" s="244"/>
      <c r="AZ118" s="123" t="str">
        <f>B118</f>
        <v xml:space="preserve">        Preambule</v>
      </c>
    </row>
    <row r="120" spans="1:52" ht="51" x14ac:dyDescent="0.2">
      <c r="B120" s="244" t="s">
        <v>65</v>
      </c>
      <c r="C120" s="244"/>
      <c r="D120" s="244"/>
      <c r="E120" s="244"/>
      <c r="F120" s="244"/>
      <c r="G120" s="244"/>
      <c r="H120" s="244"/>
      <c r="I120" s="244"/>
      <c r="J120" s="244"/>
      <c r="AZ120" s="123" t="str">
        <f>B120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121" spans="1:52" ht="51" x14ac:dyDescent="0.2">
      <c r="B121" s="244" t="s">
        <v>66</v>
      </c>
      <c r="C121" s="244"/>
      <c r="D121" s="244"/>
      <c r="E121" s="244"/>
      <c r="F121" s="244"/>
      <c r="G121" s="244"/>
      <c r="H121" s="244"/>
      <c r="I121" s="244"/>
      <c r="J121" s="244"/>
      <c r="AZ121" s="123" t="str">
        <f>B121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123" spans="1:52" x14ac:dyDescent="0.2">
      <c r="B123" s="244" t="s">
        <v>67</v>
      </c>
      <c r="C123" s="244"/>
      <c r="D123" s="244"/>
      <c r="E123" s="244"/>
      <c r="F123" s="244"/>
      <c r="G123" s="244"/>
      <c r="H123" s="244"/>
      <c r="I123" s="244"/>
      <c r="J123" s="244"/>
      <c r="AZ123" s="123" t="str">
        <f>B123</f>
        <v xml:space="preserve">        Vymezení některých pojmů</v>
      </c>
    </row>
    <row r="126" spans="1:52" x14ac:dyDescent="0.2">
      <c r="B126" s="244" t="s">
        <v>68</v>
      </c>
      <c r="C126" s="244"/>
      <c r="D126" s="244"/>
      <c r="E126" s="244"/>
      <c r="F126" s="244"/>
      <c r="G126" s="244"/>
      <c r="H126" s="244"/>
      <c r="I126" s="244"/>
      <c r="J126" s="244"/>
      <c r="AZ126" s="123" t="str">
        <f t="shared" ref="AZ126:AZ131" si="2">B126</f>
        <v>Pro účely zpracování nabídkové ceny se jsou použity některé pojmy, pod kterými se rozumí:</v>
      </c>
    </row>
    <row r="127" spans="1:52" ht="38.25" x14ac:dyDescent="0.2">
      <c r="B127" s="244" t="s">
        <v>69</v>
      </c>
      <c r="C127" s="244"/>
      <c r="D127" s="244"/>
      <c r="E127" s="244"/>
      <c r="F127" s="244"/>
      <c r="G127" s="244"/>
      <c r="H127" s="244"/>
      <c r="I127" s="244"/>
      <c r="J127" s="244"/>
      <c r="AZ127" s="123"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128" spans="1:52" ht="38.25" x14ac:dyDescent="0.2">
      <c r="B128" s="244" t="s">
        <v>70</v>
      </c>
      <c r="C128" s="244"/>
      <c r="D128" s="244"/>
      <c r="E128" s="244"/>
      <c r="F128" s="244"/>
      <c r="G128" s="244"/>
      <c r="H128" s="244"/>
      <c r="I128" s="244"/>
      <c r="J128" s="244"/>
      <c r="AZ128" s="123"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129" spans="2:52" ht="51" x14ac:dyDescent="0.2">
      <c r="B129" s="244" t="s">
        <v>71</v>
      </c>
      <c r="C129" s="244"/>
      <c r="D129" s="244"/>
      <c r="E129" s="244"/>
      <c r="F129" s="244"/>
      <c r="G129" s="244"/>
      <c r="H129" s="244"/>
      <c r="I129" s="244"/>
      <c r="J129" s="244"/>
      <c r="AZ129" s="123"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130" spans="2:52" ht="76.5" x14ac:dyDescent="0.2">
      <c r="B130" s="244" t="s">
        <v>72</v>
      </c>
      <c r="C130" s="244"/>
      <c r="D130" s="244"/>
      <c r="E130" s="244"/>
      <c r="F130" s="244"/>
      <c r="G130" s="244"/>
      <c r="H130" s="244"/>
      <c r="I130" s="244"/>
      <c r="J130" s="244"/>
      <c r="AZ130" s="123"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131" spans="2:52" ht="51" x14ac:dyDescent="0.2">
      <c r="B131" s="244" t="s">
        <v>73</v>
      </c>
      <c r="C131" s="244"/>
      <c r="D131" s="244"/>
      <c r="E131" s="244"/>
      <c r="F131" s="244"/>
      <c r="G131" s="244"/>
      <c r="H131" s="244"/>
      <c r="I131" s="244"/>
      <c r="J131" s="244"/>
      <c r="AZ131" s="123"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133" spans="2:52" x14ac:dyDescent="0.2">
      <c r="B133" s="244" t="s">
        <v>74</v>
      </c>
      <c r="C133" s="244"/>
      <c r="D133" s="244"/>
      <c r="E133" s="244"/>
      <c r="F133" s="244"/>
      <c r="G133" s="244"/>
      <c r="H133" s="244"/>
      <c r="I133" s="244"/>
      <c r="J133" s="244"/>
      <c r="AZ133" s="123" t="str">
        <f>B133</f>
        <v xml:space="preserve">        Cenová soustava</v>
      </c>
    </row>
    <row r="135" spans="2:52" x14ac:dyDescent="0.2">
      <c r="B135" s="244" t="s">
        <v>75</v>
      </c>
      <c r="C135" s="244"/>
      <c r="D135" s="244"/>
      <c r="E135" s="244"/>
      <c r="F135" s="244"/>
      <c r="G135" s="244"/>
      <c r="H135" s="244"/>
      <c r="I135" s="244"/>
      <c r="J135" s="244"/>
      <c r="AZ135" s="123" t="str">
        <f>B135</f>
        <v xml:space="preserve">        Použitá cenová soustava</v>
      </c>
    </row>
    <row r="136" spans="2:52" ht="38.25" x14ac:dyDescent="0.2">
      <c r="B136" s="244" t="s">
        <v>76</v>
      </c>
      <c r="C136" s="244"/>
      <c r="D136" s="244"/>
      <c r="E136" s="244"/>
      <c r="F136" s="244"/>
      <c r="G136" s="244"/>
      <c r="H136" s="244"/>
      <c r="I136" s="244"/>
      <c r="J136" s="244"/>
      <c r="AZ136" s="123" t="str">
        <f>B136</f>
        <v>Soupisy stavebních prací, dodávek a služeb jsou zpracovány s použitím cenové soustavy zpracované společností RTS, a.s.. Položky z cenové soustavy mají uveden odkaz na cenovou soustavu včetně označení příslušného ceníku.</v>
      </c>
    </row>
    <row r="138" spans="2:52" x14ac:dyDescent="0.2">
      <c r="B138" s="244" t="s">
        <v>77</v>
      </c>
      <c r="C138" s="244"/>
      <c r="D138" s="244"/>
      <c r="E138" s="244"/>
      <c r="F138" s="244"/>
      <c r="G138" s="244"/>
      <c r="H138" s="244"/>
      <c r="I138" s="244"/>
      <c r="J138" s="244"/>
      <c r="AZ138" s="123" t="str">
        <f>B138</f>
        <v xml:space="preserve">        Technické podmínky</v>
      </c>
    </row>
    <row r="139" spans="2:52" ht="38.25" x14ac:dyDescent="0.2">
      <c r="B139" s="244" t="s">
        <v>78</v>
      </c>
      <c r="C139" s="244"/>
      <c r="D139" s="244"/>
      <c r="E139" s="244"/>
      <c r="F139" s="244"/>
      <c r="G139" s="244"/>
      <c r="H139" s="244"/>
      <c r="I139" s="244"/>
      <c r="J139" s="244"/>
      <c r="AZ139" s="123" t="str">
        <f>B139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141" spans="2:52" x14ac:dyDescent="0.2">
      <c r="B141" s="244" t="s">
        <v>79</v>
      </c>
      <c r="C141" s="244"/>
      <c r="D141" s="244"/>
      <c r="E141" s="244"/>
      <c r="F141" s="244"/>
      <c r="G141" s="244"/>
      <c r="H141" s="244"/>
      <c r="I141" s="244"/>
      <c r="J141" s="244"/>
      <c r="AZ141" s="123" t="str">
        <f>B141</f>
        <v>Individuální položky</v>
      </c>
    </row>
    <row r="142" spans="2:52" ht="38.25" x14ac:dyDescent="0.2">
      <c r="B142" s="244" t="s">
        <v>80</v>
      </c>
      <c r="C142" s="244"/>
      <c r="D142" s="244"/>
      <c r="E142" s="244"/>
      <c r="F142" s="244"/>
      <c r="G142" s="244"/>
      <c r="H142" s="244"/>
      <c r="I142" s="244"/>
      <c r="J142" s="244"/>
      <c r="AZ142" s="123" t="str">
        <f>B142</f>
        <v>Položky soupisu prací, které cenová soustava neobsahuje, jsou označeny popisem „vlastní“. Pro tyto položky jsou cenové a technické podmínky definovány jejich popisem, případně odkazem na konkrétní část příslušné dokumentace.</v>
      </c>
    </row>
    <row r="144" spans="2:52" x14ac:dyDescent="0.2">
      <c r="B144" s="244" t="s">
        <v>81</v>
      </c>
      <c r="C144" s="244"/>
      <c r="D144" s="244"/>
      <c r="E144" s="244"/>
      <c r="F144" s="244"/>
      <c r="G144" s="244"/>
      <c r="H144" s="244"/>
      <c r="I144" s="244"/>
      <c r="J144" s="244"/>
      <c r="AZ144" s="123" t="str">
        <f>B144</f>
        <v xml:space="preserve">        Závaznost a změna soupisu</v>
      </c>
    </row>
    <row r="146" spans="2:52" x14ac:dyDescent="0.2">
      <c r="B146" s="244" t="s">
        <v>82</v>
      </c>
      <c r="C146" s="244"/>
      <c r="D146" s="244"/>
      <c r="E146" s="244"/>
      <c r="F146" s="244"/>
      <c r="G146" s="244"/>
      <c r="H146" s="244"/>
      <c r="I146" s="244"/>
      <c r="J146" s="244"/>
      <c r="AZ146" s="123" t="str">
        <f>B146</f>
        <v xml:space="preserve">        Závaznost soupisu</v>
      </c>
    </row>
    <row r="147" spans="2:52" ht="38.25" x14ac:dyDescent="0.2">
      <c r="B147" s="244" t="s">
        <v>83</v>
      </c>
      <c r="C147" s="244"/>
      <c r="D147" s="244"/>
      <c r="E147" s="244"/>
      <c r="F147" s="244"/>
      <c r="G147" s="244"/>
      <c r="H147" s="244"/>
      <c r="I147" s="244"/>
      <c r="J147" s="244"/>
      <c r="AZ147" s="123" t="str">
        <f>B147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149" spans="2:52" x14ac:dyDescent="0.2">
      <c r="B149" s="244" t="s">
        <v>84</v>
      </c>
      <c r="C149" s="244"/>
      <c r="D149" s="244"/>
      <c r="E149" s="244"/>
      <c r="F149" s="244"/>
      <c r="G149" s="244"/>
      <c r="H149" s="244"/>
      <c r="I149" s="244"/>
      <c r="J149" s="244"/>
      <c r="AZ149" s="123" t="str">
        <f>B149</f>
        <v xml:space="preserve">        Zvláštní podmínky pro stanovení nabídkové ceny</v>
      </c>
    </row>
    <row r="151" spans="2:52" x14ac:dyDescent="0.2">
      <c r="B151" s="244" t="s">
        <v>85</v>
      </c>
      <c r="C151" s="244"/>
      <c r="D151" s="244"/>
      <c r="E151" s="244"/>
      <c r="F151" s="244"/>
      <c r="G151" s="244"/>
      <c r="H151" s="244"/>
      <c r="I151" s="244"/>
      <c r="J151" s="244"/>
      <c r="AZ151" s="123" t="str">
        <f>B151</f>
        <v xml:space="preserve">        Přeprava vybouraných hmot, suti a vytěžené zeminy</v>
      </c>
    </row>
    <row r="152" spans="2:52" ht="76.5" x14ac:dyDescent="0.2">
      <c r="B152" s="244" t="s">
        <v>86</v>
      </c>
      <c r="C152" s="244"/>
      <c r="D152" s="244"/>
      <c r="E152" s="244"/>
      <c r="F152" s="244"/>
      <c r="G152" s="244"/>
      <c r="H152" s="244"/>
      <c r="I152" s="244"/>
      <c r="J152" s="244"/>
      <c r="AZ152" s="123" t="str">
        <f>B152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54" spans="2:52" x14ac:dyDescent="0.2">
      <c r="B154" s="244" t="s">
        <v>87</v>
      </c>
      <c r="C154" s="244"/>
      <c r="D154" s="244"/>
      <c r="E154" s="244"/>
      <c r="F154" s="244"/>
      <c r="G154" s="244"/>
      <c r="H154" s="244"/>
      <c r="I154" s="244"/>
      <c r="J154" s="244"/>
      <c r="AZ154" s="123" t="str">
        <f>B154</f>
        <v xml:space="preserve">        Vnitrostaveništní přesun stavebního materiálu</v>
      </c>
    </row>
    <row r="155" spans="2:52" ht="51" x14ac:dyDescent="0.2">
      <c r="B155" s="244" t="s">
        <v>88</v>
      </c>
      <c r="C155" s="244"/>
      <c r="D155" s="244"/>
      <c r="E155" s="244"/>
      <c r="F155" s="244"/>
      <c r="G155" s="244"/>
      <c r="H155" s="244"/>
      <c r="I155" s="244"/>
      <c r="J155" s="244"/>
      <c r="AZ155" s="123" t="str">
        <f>B155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56" spans="2:52" ht="51" x14ac:dyDescent="0.2">
      <c r="B156" s="244" t="s">
        <v>89</v>
      </c>
      <c r="C156" s="244"/>
      <c r="D156" s="244"/>
      <c r="E156" s="244"/>
      <c r="F156" s="244"/>
      <c r="G156" s="244"/>
      <c r="H156" s="244"/>
      <c r="I156" s="244"/>
      <c r="J156" s="244"/>
      <c r="AZ156" s="123" t="str">
        <f>B156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58" spans="2:52" x14ac:dyDescent="0.2">
      <c r="B158" s="244" t="s">
        <v>90</v>
      </c>
      <c r="C158" s="244"/>
      <c r="D158" s="244"/>
      <c r="E158" s="244"/>
      <c r="F158" s="244"/>
      <c r="G158" s="244"/>
      <c r="H158" s="244"/>
      <c r="I158" s="244"/>
      <c r="J158" s="244"/>
      <c r="AZ158" s="123" t="str">
        <f>B158</f>
        <v xml:space="preserve">        Příplatky za ztížené podmínky prací</v>
      </c>
    </row>
    <row r="159" spans="2:52" ht="25.5" x14ac:dyDescent="0.2">
      <c r="B159" s="244" t="s">
        <v>91</v>
      </c>
      <c r="C159" s="244"/>
      <c r="D159" s="244"/>
      <c r="E159" s="244"/>
      <c r="F159" s="244"/>
      <c r="G159" s="244"/>
      <c r="H159" s="244"/>
      <c r="I159" s="244"/>
      <c r="J159" s="244"/>
      <c r="AZ159" s="123" t="str">
        <f>B159</f>
        <v>Pokud soupis položku příplatku za ztížené podmínky obsahuje, je dodavatel povinen ji ocenit bez ohledu na to, že tento příplatek dodavatel standardně neuplatňuje.</v>
      </c>
    </row>
    <row r="161" spans="2:52" x14ac:dyDescent="0.2">
      <c r="B161" s="244" t="s">
        <v>92</v>
      </c>
      <c r="C161" s="244"/>
      <c r="D161" s="244"/>
      <c r="E161" s="244"/>
      <c r="F161" s="244"/>
      <c r="G161" s="244"/>
      <c r="H161" s="244"/>
      <c r="I161" s="244"/>
      <c r="J161" s="244"/>
      <c r="AZ161" s="123" t="str">
        <f>B161</f>
        <v xml:space="preserve">        Vedlejší a ostatní náklady</v>
      </c>
    </row>
    <row r="162" spans="2:52" ht="25.5" x14ac:dyDescent="0.2">
      <c r="B162" s="244" t="s">
        <v>93</v>
      </c>
      <c r="C162" s="244"/>
      <c r="D162" s="244"/>
      <c r="E162" s="244"/>
      <c r="F162" s="244"/>
      <c r="G162" s="244"/>
      <c r="H162" s="244"/>
      <c r="I162" s="244"/>
      <c r="J162" s="244"/>
      <c r="AZ162" s="123" t="str">
        <f>B162</f>
        <v>Tyto náklady jsou popsány v samostatném soupisu stavebních prací, dodávek a služeb s tím, že dodavatel je povinen v rámci těchto nákladů ocenit všechny definované náklady souhrnně pro celou stavbu.</v>
      </c>
    </row>
    <row r="166" spans="2:52" x14ac:dyDescent="0.2">
      <c r="B166" s="244" t="s">
        <v>94</v>
      </c>
      <c r="C166" s="244"/>
      <c r="D166" s="244"/>
      <c r="E166" s="244"/>
      <c r="F166" s="244"/>
      <c r="G166" s="244"/>
      <c r="H166" s="244"/>
      <c r="I166" s="244"/>
      <c r="J166" s="244"/>
      <c r="AZ166" s="123" t="str">
        <f>B166</f>
        <v>2. SPECIFICKÉ PODMÍNKY PRO ZPRACOVÁNÍ NABÍDKOVÉ CENY</v>
      </c>
    </row>
    <row r="168" spans="2:52" x14ac:dyDescent="0.2">
      <c r="B168" s="244" t="s">
        <v>95</v>
      </c>
      <c r="C168" s="244"/>
      <c r="D168" s="244"/>
      <c r="E168" s="244"/>
      <c r="F168" s="244"/>
      <c r="G168" s="244"/>
      <c r="H168" s="244"/>
      <c r="I168" s="244"/>
      <c r="J168" s="244"/>
      <c r="AZ168" s="123" t="str">
        <f>B168</f>
        <v>Zde doplní zpracovatel soupisu  případná specifika týkající se konkrétní zakázky.</v>
      </c>
    </row>
    <row r="171" spans="2:52" x14ac:dyDescent="0.2">
      <c r="B171" s="244" t="s">
        <v>96</v>
      </c>
      <c r="C171" s="244"/>
      <c r="D171" s="244"/>
      <c r="E171" s="244"/>
      <c r="F171" s="244"/>
      <c r="G171" s="244"/>
      <c r="H171" s="244"/>
      <c r="I171" s="244"/>
      <c r="J171" s="244"/>
      <c r="AZ171" s="123" t="str">
        <f>B171</f>
        <v>3. ELEKTRONICKÁ PODOBA SOUPISU</v>
      </c>
    </row>
    <row r="173" spans="2:52" x14ac:dyDescent="0.2">
      <c r="B173" s="244" t="s">
        <v>97</v>
      </c>
      <c r="C173" s="244"/>
      <c r="D173" s="244"/>
      <c r="E173" s="244"/>
      <c r="F173" s="244"/>
      <c r="G173" s="244"/>
      <c r="H173" s="244"/>
      <c r="I173" s="244"/>
      <c r="J173" s="244"/>
      <c r="AZ173" s="123" t="str">
        <f>B173</f>
        <v xml:space="preserve">        Elektronická podoba soupisu</v>
      </c>
    </row>
    <row r="174" spans="2:52" ht="25.5" x14ac:dyDescent="0.2">
      <c r="B174" s="244" t="s">
        <v>98</v>
      </c>
      <c r="C174" s="244"/>
      <c r="D174" s="244"/>
      <c r="E174" s="244"/>
      <c r="F174" s="244"/>
      <c r="G174" s="244"/>
      <c r="H174" s="244"/>
      <c r="I174" s="244"/>
      <c r="J174" s="244"/>
      <c r="AZ174" s="123" t="str">
        <f>B174</f>
        <v>V souladu se zákonem jsou předložené soupisy zpracovány i v elektronické podobě.  Elektronickou podobou soupisu stavebních prací, dodávek a služeb je formát MS EXCEL.</v>
      </c>
    </row>
    <row r="175" spans="2:52" x14ac:dyDescent="0.2">
      <c r="B175" s="244" t="s">
        <v>99</v>
      </c>
      <c r="C175" s="244"/>
      <c r="D175" s="244"/>
      <c r="E175" s="244"/>
      <c r="F175" s="244"/>
      <c r="G175" s="244"/>
      <c r="H175" s="244"/>
      <c r="I175" s="244"/>
      <c r="J175" s="244"/>
      <c r="AZ175" s="123" t="str">
        <f>B175</f>
        <v>Popis formátu soupisu odpovídá svou strukturou vzorovému soupisu volně dostupnému na internetové adrese:</v>
      </c>
    </row>
    <row r="177" spans="1:52" x14ac:dyDescent="0.2">
      <c r="B177" s="244" t="s">
        <v>100</v>
      </c>
      <c r="C177" s="244"/>
      <c r="D177" s="244"/>
      <c r="E177" s="244"/>
      <c r="F177" s="244"/>
      <c r="G177" s="244"/>
      <c r="H177" s="244"/>
      <c r="I177" s="244"/>
      <c r="J177" s="244"/>
      <c r="AZ177" s="123" t="str">
        <f>B177</f>
        <v>www.stavebnionline.cz/soupis</v>
      </c>
    </row>
    <row r="179" spans="1:52" x14ac:dyDescent="0.2">
      <c r="B179" s="244" t="s">
        <v>101</v>
      </c>
      <c r="C179" s="244"/>
      <c r="D179" s="244"/>
      <c r="E179" s="244"/>
      <c r="F179" s="244"/>
      <c r="G179" s="244"/>
      <c r="H179" s="244"/>
      <c r="I179" s="244"/>
      <c r="J179" s="244"/>
      <c r="AZ179" s="123" t="str">
        <f>B179</f>
        <v xml:space="preserve">        Zpracování elektronické podoby soupisu</v>
      </c>
    </row>
    <row r="180" spans="1:52" ht="51" x14ac:dyDescent="0.2">
      <c r="B180" s="244" t="s">
        <v>102</v>
      </c>
      <c r="C180" s="244"/>
      <c r="D180" s="244"/>
      <c r="E180" s="244"/>
      <c r="F180" s="244"/>
      <c r="G180" s="244"/>
      <c r="H180" s="244"/>
      <c r="I180" s="244"/>
      <c r="J180" s="244"/>
      <c r="AZ180" s="123" t="str">
        <f>B180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82" spans="1:52" x14ac:dyDescent="0.2">
      <c r="B182" s="244" t="s">
        <v>103</v>
      </c>
      <c r="C182" s="244"/>
      <c r="D182" s="244"/>
      <c r="E182" s="244"/>
      <c r="F182" s="244"/>
      <c r="G182" s="244"/>
      <c r="H182" s="244"/>
      <c r="I182" s="244"/>
      <c r="J182" s="244"/>
      <c r="AZ182" s="123" t="str">
        <f>B182</f>
        <v xml:space="preserve">        Jiný formát soupisu</v>
      </c>
    </row>
    <row r="183" spans="1:52" ht="38.25" x14ac:dyDescent="0.2">
      <c r="B183" s="244" t="s">
        <v>104</v>
      </c>
      <c r="C183" s="244"/>
      <c r="D183" s="244"/>
      <c r="E183" s="244"/>
      <c r="F183" s="244"/>
      <c r="G183" s="244"/>
      <c r="H183" s="244"/>
      <c r="I183" s="244"/>
      <c r="J183" s="244"/>
      <c r="AZ183" s="123" t="str">
        <f>B183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85" spans="1:52" x14ac:dyDescent="0.2">
      <c r="B185" s="244" t="s">
        <v>105</v>
      </c>
      <c r="C185" s="244"/>
      <c r="D185" s="244"/>
      <c r="E185" s="244"/>
      <c r="F185" s="244"/>
      <c r="G185" s="244"/>
      <c r="H185" s="244"/>
      <c r="I185" s="244"/>
      <c r="J185" s="244"/>
      <c r="AZ185" s="123" t="str">
        <f>B185</f>
        <v xml:space="preserve">        Závěrečné ustanovení</v>
      </c>
    </row>
    <row r="186" spans="1:52" x14ac:dyDescent="0.2">
      <c r="B186" s="244" t="s">
        <v>106</v>
      </c>
      <c r="C186" s="244"/>
      <c r="D186" s="244"/>
      <c r="E186" s="244"/>
      <c r="F186" s="244"/>
      <c r="G186" s="244"/>
      <c r="H186" s="244"/>
      <c r="I186" s="244"/>
      <c r="J186" s="244"/>
      <c r="AZ186" s="123" t="str">
        <f>B186</f>
        <v>Ostatní podmínky vztahující se ke zpracování nabídkové ceny jsou uvedeny v zadávací dokumentaci.</v>
      </c>
    </row>
    <row r="189" spans="1:52" ht="15.75" x14ac:dyDescent="0.25">
      <c r="B189" s="124" t="s">
        <v>107</v>
      </c>
    </row>
    <row r="191" spans="1:52" ht="25.5" customHeight="1" x14ac:dyDescent="0.2">
      <c r="A191" s="126"/>
      <c r="B191" s="129" t="s">
        <v>17</v>
      </c>
      <c r="C191" s="129" t="s">
        <v>5</v>
      </c>
      <c r="D191" s="130"/>
      <c r="E191" s="130"/>
      <c r="F191" s="131" t="s">
        <v>108</v>
      </c>
      <c r="G191" s="131"/>
      <c r="H191" s="131"/>
      <c r="I191" s="131" t="s">
        <v>29</v>
      </c>
      <c r="J191" s="131" t="s">
        <v>0</v>
      </c>
    </row>
    <row r="192" spans="1:52" ht="36.75" customHeight="1" x14ac:dyDescent="0.2">
      <c r="A192" s="127"/>
      <c r="B192" s="132" t="s">
        <v>109</v>
      </c>
      <c r="C192" s="245" t="s">
        <v>110</v>
      </c>
      <c r="D192" s="246"/>
      <c r="E192" s="246"/>
      <c r="F192" s="138" t="s">
        <v>24</v>
      </c>
      <c r="G192" s="139"/>
      <c r="H192" s="139"/>
      <c r="I192" s="139">
        <f>'SO 101 01 Pol'!G8</f>
        <v>0</v>
      </c>
      <c r="J192" s="136" t="str">
        <f>IF(I196=0,"",I192/I196*100)</f>
        <v/>
      </c>
    </row>
    <row r="193" spans="1:10" ht="36.75" customHeight="1" x14ac:dyDescent="0.2">
      <c r="A193" s="127"/>
      <c r="B193" s="132" t="s">
        <v>111</v>
      </c>
      <c r="C193" s="245" t="s">
        <v>112</v>
      </c>
      <c r="D193" s="246"/>
      <c r="E193" s="246"/>
      <c r="F193" s="138" t="s">
        <v>24</v>
      </c>
      <c r="G193" s="139"/>
      <c r="H193" s="139"/>
      <c r="I193" s="139">
        <f>'SO 101 01 Pol'!G22</f>
        <v>0</v>
      </c>
      <c r="J193" s="136" t="str">
        <f>IF(I196=0,"",I193/I196*100)</f>
        <v/>
      </c>
    </row>
    <row r="194" spans="1:10" ht="36.75" customHeight="1" x14ac:dyDescent="0.2">
      <c r="A194" s="127"/>
      <c r="B194" s="132" t="s">
        <v>113</v>
      </c>
      <c r="C194" s="245" t="s">
        <v>114</v>
      </c>
      <c r="D194" s="246"/>
      <c r="E194" s="246"/>
      <c r="F194" s="138" t="s">
        <v>24</v>
      </c>
      <c r="G194" s="139"/>
      <c r="H194" s="139"/>
      <c r="I194" s="139">
        <f>'SO 101 01 Pol'!G40</f>
        <v>0</v>
      </c>
      <c r="J194" s="136" t="str">
        <f>IF(I196=0,"",I194/I196*100)</f>
        <v/>
      </c>
    </row>
    <row r="195" spans="1:10" ht="36.75" customHeight="1" x14ac:dyDescent="0.2">
      <c r="A195" s="127"/>
      <c r="B195" s="132" t="s">
        <v>115</v>
      </c>
      <c r="C195" s="245" t="s">
        <v>116</v>
      </c>
      <c r="D195" s="246"/>
      <c r="E195" s="246"/>
      <c r="F195" s="138" t="s">
        <v>24</v>
      </c>
      <c r="G195" s="139"/>
      <c r="H195" s="139"/>
      <c r="I195" s="139">
        <f>'SO 101 01 Pol'!G55</f>
        <v>0</v>
      </c>
      <c r="J195" s="136" t="str">
        <f>IF(I196=0,"",I195/I196*100)</f>
        <v/>
      </c>
    </row>
    <row r="196" spans="1:10" ht="25.5" customHeight="1" x14ac:dyDescent="0.2">
      <c r="A196" s="128"/>
      <c r="B196" s="133" t="s">
        <v>1</v>
      </c>
      <c r="C196" s="134"/>
      <c r="D196" s="135"/>
      <c r="E196" s="135"/>
      <c r="F196" s="140"/>
      <c r="G196" s="141"/>
      <c r="H196" s="141"/>
      <c r="I196" s="141">
        <f>SUM(I192:I195)</f>
        <v>0</v>
      </c>
      <c r="J196" s="137">
        <f>SUM(J192:J195)</f>
        <v>0</v>
      </c>
    </row>
    <row r="197" spans="1:10" x14ac:dyDescent="0.2">
      <c r="F197" s="89"/>
      <c r="G197" s="89"/>
      <c r="H197" s="89"/>
      <c r="I197" s="89"/>
      <c r="J197" s="90"/>
    </row>
    <row r="198" spans="1:10" x14ac:dyDescent="0.2">
      <c r="F198" s="89"/>
      <c r="G198" s="89"/>
      <c r="H198" s="89"/>
      <c r="I198" s="89"/>
      <c r="J198" s="90"/>
    </row>
    <row r="199" spans="1:10" x14ac:dyDescent="0.2">
      <c r="F199" s="89"/>
      <c r="G199" s="89"/>
      <c r="H199" s="89"/>
      <c r="I199" s="89"/>
      <c r="J199" s="90"/>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38">
    <mergeCell ref="C194:E194"/>
    <mergeCell ref="C195:E195"/>
    <mergeCell ref="B183:J183"/>
    <mergeCell ref="B185:J185"/>
    <mergeCell ref="B186:J186"/>
    <mergeCell ref="C192:E192"/>
    <mergeCell ref="C193:E193"/>
    <mergeCell ref="B175:J175"/>
    <mergeCell ref="B177:J177"/>
    <mergeCell ref="B179:J179"/>
    <mergeCell ref="B180:J180"/>
    <mergeCell ref="B182:J182"/>
    <mergeCell ref="B166:J166"/>
    <mergeCell ref="B168:J168"/>
    <mergeCell ref="B171:J171"/>
    <mergeCell ref="B173:J173"/>
    <mergeCell ref="B174:J174"/>
    <mergeCell ref="B156:J156"/>
    <mergeCell ref="B158:J158"/>
    <mergeCell ref="B159:J159"/>
    <mergeCell ref="B161:J161"/>
    <mergeCell ref="B162:J162"/>
    <mergeCell ref="B149:J149"/>
    <mergeCell ref="B151:J151"/>
    <mergeCell ref="B152:J152"/>
    <mergeCell ref="B154:J154"/>
    <mergeCell ref="B155:J155"/>
    <mergeCell ref="B141:J141"/>
    <mergeCell ref="B142:J142"/>
    <mergeCell ref="B144:J144"/>
    <mergeCell ref="B146:J146"/>
    <mergeCell ref="B147:J147"/>
    <mergeCell ref="B133:J133"/>
    <mergeCell ref="B135:J135"/>
    <mergeCell ref="B136:J136"/>
    <mergeCell ref="B138:J138"/>
    <mergeCell ref="B139:J139"/>
    <mergeCell ref="B127:J127"/>
    <mergeCell ref="B128:J128"/>
    <mergeCell ref="B129:J129"/>
    <mergeCell ref="B130:J130"/>
    <mergeCell ref="B131:J131"/>
    <mergeCell ref="B118:J118"/>
    <mergeCell ref="B120:J120"/>
    <mergeCell ref="B121:J121"/>
    <mergeCell ref="B123:J123"/>
    <mergeCell ref="B126:J126"/>
    <mergeCell ref="B111:J111"/>
    <mergeCell ref="B112:J112"/>
    <mergeCell ref="B114:J114"/>
    <mergeCell ref="B115:J115"/>
    <mergeCell ref="B116:J116"/>
    <mergeCell ref="B103:J103"/>
    <mergeCell ref="B104:J104"/>
    <mergeCell ref="B106:J106"/>
    <mergeCell ref="B108:J108"/>
    <mergeCell ref="B109:J109"/>
    <mergeCell ref="B91:J91"/>
    <mergeCell ref="B95:J95"/>
    <mergeCell ref="B97:J97"/>
    <mergeCell ref="B100:J100"/>
    <mergeCell ref="B102:J102"/>
    <mergeCell ref="B84:J84"/>
    <mergeCell ref="B85:J85"/>
    <mergeCell ref="B87:J87"/>
    <mergeCell ref="B88:J88"/>
    <mergeCell ref="B90:J90"/>
    <mergeCell ref="B76:J76"/>
    <mergeCell ref="B78:J78"/>
    <mergeCell ref="B80:J80"/>
    <mergeCell ref="B81:J81"/>
    <mergeCell ref="B83:J83"/>
    <mergeCell ref="B68:J68"/>
    <mergeCell ref="B70:J70"/>
    <mergeCell ref="B71:J71"/>
    <mergeCell ref="B73:J73"/>
    <mergeCell ref="B75:J75"/>
    <mergeCell ref="B60:J60"/>
    <mergeCell ref="B62:J62"/>
    <mergeCell ref="B64:J64"/>
    <mergeCell ref="B65:J65"/>
    <mergeCell ref="B67:J67"/>
    <mergeCell ref="B55:J55"/>
    <mergeCell ref="B56:J56"/>
    <mergeCell ref="B57:J57"/>
    <mergeCell ref="B58:J58"/>
    <mergeCell ref="B59:J59"/>
    <mergeCell ref="B45:J45"/>
    <mergeCell ref="B47:J47"/>
    <mergeCell ref="B49:J49"/>
    <mergeCell ref="B50:J50"/>
    <mergeCell ref="B52:J52"/>
    <mergeCell ref="D6:G6"/>
    <mergeCell ref="E7:G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8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7" t="s">
        <v>6</v>
      </c>
      <c r="B1" s="247"/>
      <c r="C1" s="248"/>
      <c r="D1" s="247"/>
      <c r="E1" s="247"/>
      <c r="F1" s="247"/>
      <c r="G1" s="247"/>
    </row>
    <row r="2" spans="1:7" ht="24.95" customHeight="1" x14ac:dyDescent="0.2">
      <c r="A2" s="50" t="s">
        <v>7</v>
      </c>
      <c r="B2" s="49"/>
      <c r="C2" s="249"/>
      <c r="D2" s="249"/>
      <c r="E2" s="249"/>
      <c r="F2" s="249"/>
      <c r="G2" s="250"/>
    </row>
    <row r="3" spans="1:7" ht="24.95" customHeight="1" x14ac:dyDescent="0.2">
      <c r="A3" s="50" t="s">
        <v>8</v>
      </c>
      <c r="B3" s="49"/>
      <c r="C3" s="249"/>
      <c r="D3" s="249"/>
      <c r="E3" s="249"/>
      <c r="F3" s="249"/>
      <c r="G3" s="250"/>
    </row>
    <row r="4" spans="1:7" ht="24.95" customHeight="1" x14ac:dyDescent="0.2">
      <c r="A4" s="50" t="s">
        <v>9</v>
      </c>
      <c r="B4" s="49"/>
      <c r="C4" s="249"/>
      <c r="D4" s="249"/>
      <c r="E4" s="249"/>
      <c r="F4" s="249"/>
      <c r="G4" s="250"/>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53" t="s">
        <v>119</v>
      </c>
      <c r="B1" s="253"/>
      <c r="C1" s="253"/>
      <c r="D1" s="253"/>
      <c r="E1" s="253"/>
      <c r="F1" s="253"/>
      <c r="G1" s="253"/>
      <c r="AG1" t="s">
        <v>120</v>
      </c>
    </row>
    <row r="2" spans="1:60" ht="25.15" customHeight="1" x14ac:dyDescent="0.2">
      <c r="A2" s="143" t="s">
        <v>7</v>
      </c>
      <c r="B2" s="49" t="s">
        <v>50</v>
      </c>
      <c r="C2" s="254" t="s">
        <v>51</v>
      </c>
      <c r="D2" s="255"/>
      <c r="E2" s="255"/>
      <c r="F2" s="255"/>
      <c r="G2" s="256"/>
      <c r="AG2" t="s">
        <v>121</v>
      </c>
    </row>
    <row r="3" spans="1:60" ht="25.15" customHeight="1" x14ac:dyDescent="0.2">
      <c r="A3" s="143" t="s">
        <v>8</v>
      </c>
      <c r="B3" s="49" t="s">
        <v>45</v>
      </c>
      <c r="C3" s="254" t="s">
        <v>46</v>
      </c>
      <c r="D3" s="255"/>
      <c r="E3" s="255"/>
      <c r="F3" s="255"/>
      <c r="G3" s="256"/>
      <c r="AC3" s="125" t="s">
        <v>121</v>
      </c>
      <c r="AG3" t="s">
        <v>122</v>
      </c>
    </row>
    <row r="4" spans="1:60" ht="25.15" customHeight="1" x14ac:dyDescent="0.2">
      <c r="A4" s="144" t="s">
        <v>9</v>
      </c>
      <c r="B4" s="145" t="s">
        <v>43</v>
      </c>
      <c r="C4" s="257" t="s">
        <v>44</v>
      </c>
      <c r="D4" s="258"/>
      <c r="E4" s="258"/>
      <c r="F4" s="258"/>
      <c r="G4" s="259"/>
      <c r="AG4" t="s">
        <v>123</v>
      </c>
    </row>
    <row r="5" spans="1:60" x14ac:dyDescent="0.2">
      <c r="D5" s="10"/>
    </row>
    <row r="6" spans="1:60" ht="38.25" x14ac:dyDescent="0.2">
      <c r="A6" s="147" t="s">
        <v>124</v>
      </c>
      <c r="B6" s="149" t="s">
        <v>125</v>
      </c>
      <c r="C6" s="149" t="s">
        <v>126</v>
      </c>
      <c r="D6" s="148" t="s">
        <v>127</v>
      </c>
      <c r="E6" s="147" t="s">
        <v>128</v>
      </c>
      <c r="F6" s="146" t="s">
        <v>129</v>
      </c>
      <c r="G6" s="147" t="s">
        <v>29</v>
      </c>
      <c r="H6" s="150" t="s">
        <v>30</v>
      </c>
      <c r="I6" s="150" t="s">
        <v>130</v>
      </c>
      <c r="J6" s="150" t="s">
        <v>31</v>
      </c>
      <c r="K6" s="150" t="s">
        <v>131</v>
      </c>
      <c r="L6" s="150" t="s">
        <v>132</v>
      </c>
      <c r="M6" s="150" t="s">
        <v>133</v>
      </c>
      <c r="N6" s="150" t="s">
        <v>134</v>
      </c>
      <c r="O6" s="150" t="s">
        <v>135</v>
      </c>
      <c r="P6" s="150" t="s">
        <v>136</v>
      </c>
      <c r="Q6" s="150" t="s">
        <v>137</v>
      </c>
      <c r="R6" s="150" t="s">
        <v>138</v>
      </c>
      <c r="S6" s="150" t="s">
        <v>139</v>
      </c>
      <c r="T6" s="150" t="s">
        <v>140</v>
      </c>
      <c r="U6" s="150" t="s">
        <v>141</v>
      </c>
      <c r="V6" s="150" t="s">
        <v>142</v>
      </c>
      <c r="W6" s="150" t="s">
        <v>143</v>
      </c>
      <c r="X6" s="150" t="s">
        <v>144</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4" t="s">
        <v>145</v>
      </c>
      <c r="B8" s="165" t="s">
        <v>109</v>
      </c>
      <c r="C8" s="186" t="s">
        <v>110</v>
      </c>
      <c r="D8" s="166"/>
      <c r="E8" s="167"/>
      <c r="F8" s="168"/>
      <c r="G8" s="168">
        <f>SUMIF(AG9:AG21,"&lt;&gt;NOR",G9:G21)</f>
        <v>0</v>
      </c>
      <c r="H8" s="168"/>
      <c r="I8" s="168">
        <f>SUM(I9:I21)</f>
        <v>0</v>
      </c>
      <c r="J8" s="168"/>
      <c r="K8" s="168">
        <f>SUM(K9:K21)</f>
        <v>0</v>
      </c>
      <c r="L8" s="168"/>
      <c r="M8" s="168">
        <f>SUM(M9:M21)</f>
        <v>0</v>
      </c>
      <c r="N8" s="168"/>
      <c r="O8" s="168">
        <f>SUM(O9:O21)</f>
        <v>0</v>
      </c>
      <c r="P8" s="168"/>
      <c r="Q8" s="168">
        <f>SUM(Q9:Q21)</f>
        <v>0</v>
      </c>
      <c r="R8" s="168"/>
      <c r="S8" s="168"/>
      <c r="T8" s="169"/>
      <c r="U8" s="163"/>
      <c r="V8" s="163">
        <f>SUM(V9:V21)</f>
        <v>235.44</v>
      </c>
      <c r="W8" s="163"/>
      <c r="X8" s="163"/>
      <c r="AG8" t="s">
        <v>146</v>
      </c>
    </row>
    <row r="9" spans="1:60" outlineLevel="1" x14ac:dyDescent="0.2">
      <c r="A9" s="170">
        <v>1</v>
      </c>
      <c r="B9" s="171" t="s">
        <v>147</v>
      </c>
      <c r="C9" s="187" t="s">
        <v>148</v>
      </c>
      <c r="D9" s="172" t="s">
        <v>149</v>
      </c>
      <c r="E9" s="173">
        <v>495</v>
      </c>
      <c r="F9" s="174"/>
      <c r="G9" s="175">
        <f>ROUND(E9*F9,2)</f>
        <v>0</v>
      </c>
      <c r="H9" s="174"/>
      <c r="I9" s="175">
        <f>ROUND(E9*H9,2)</f>
        <v>0</v>
      </c>
      <c r="J9" s="174"/>
      <c r="K9" s="175">
        <f>ROUND(E9*J9,2)</f>
        <v>0</v>
      </c>
      <c r="L9" s="175">
        <v>21</v>
      </c>
      <c r="M9" s="175">
        <f>G9*(1+L9/100)</f>
        <v>0</v>
      </c>
      <c r="N9" s="175">
        <v>0</v>
      </c>
      <c r="O9" s="175">
        <f>ROUND(E9*N9,2)</f>
        <v>0</v>
      </c>
      <c r="P9" s="175">
        <v>0</v>
      </c>
      <c r="Q9" s="175">
        <f>ROUND(E9*P9,2)</f>
        <v>0</v>
      </c>
      <c r="R9" s="175" t="s">
        <v>150</v>
      </c>
      <c r="S9" s="175" t="s">
        <v>151</v>
      </c>
      <c r="T9" s="176" t="s">
        <v>151</v>
      </c>
      <c r="U9" s="160">
        <v>0.17199999999999999</v>
      </c>
      <c r="V9" s="160">
        <f>ROUND(E9*U9,2)</f>
        <v>85.14</v>
      </c>
      <c r="W9" s="160"/>
      <c r="X9" s="160" t="s">
        <v>152</v>
      </c>
      <c r="Y9" s="151"/>
      <c r="Z9" s="151"/>
      <c r="AA9" s="151"/>
      <c r="AB9" s="151"/>
      <c r="AC9" s="151"/>
      <c r="AD9" s="151"/>
      <c r="AE9" s="151"/>
      <c r="AF9" s="151"/>
      <c r="AG9" s="151" t="s">
        <v>153</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ht="22.5" outlineLevel="1" x14ac:dyDescent="0.2">
      <c r="A10" s="158"/>
      <c r="B10" s="159"/>
      <c r="C10" s="251" t="s">
        <v>154</v>
      </c>
      <c r="D10" s="252"/>
      <c r="E10" s="252"/>
      <c r="F10" s="252"/>
      <c r="G10" s="252"/>
      <c r="H10" s="160"/>
      <c r="I10" s="160"/>
      <c r="J10" s="160"/>
      <c r="K10" s="160"/>
      <c r="L10" s="160"/>
      <c r="M10" s="160"/>
      <c r="N10" s="160"/>
      <c r="O10" s="160"/>
      <c r="P10" s="160"/>
      <c r="Q10" s="160"/>
      <c r="R10" s="160"/>
      <c r="S10" s="160"/>
      <c r="T10" s="160"/>
      <c r="U10" s="160"/>
      <c r="V10" s="160"/>
      <c r="W10" s="160"/>
      <c r="X10" s="160"/>
      <c r="Y10" s="151"/>
      <c r="Z10" s="151"/>
      <c r="AA10" s="151"/>
      <c r="AB10" s="151"/>
      <c r="AC10" s="151"/>
      <c r="AD10" s="151"/>
      <c r="AE10" s="151"/>
      <c r="AF10" s="151"/>
      <c r="AG10" s="151" t="s">
        <v>155</v>
      </c>
      <c r="AH10" s="151"/>
      <c r="AI10" s="151"/>
      <c r="AJ10" s="151"/>
      <c r="AK10" s="151"/>
      <c r="AL10" s="151"/>
      <c r="AM10" s="151"/>
      <c r="AN10" s="151"/>
      <c r="AO10" s="151"/>
      <c r="AP10" s="151"/>
      <c r="AQ10" s="151"/>
      <c r="AR10" s="151"/>
      <c r="AS10" s="151"/>
      <c r="AT10" s="151"/>
      <c r="AU10" s="151"/>
      <c r="AV10" s="151"/>
      <c r="AW10" s="151"/>
      <c r="AX10" s="151"/>
      <c r="AY10" s="151"/>
      <c r="AZ10" s="151"/>
      <c r="BA10" s="177" t="str">
        <f>C10</f>
        <v>s odstraněním kořenů a s případným nutným odklizením křovin a stromů na hromady na vzdálenost do 50 m nebo s naložením na dopravní prostředek, do sklonu terénu 1 : 5,</v>
      </c>
      <c r="BB10" s="151"/>
      <c r="BC10" s="151"/>
      <c r="BD10" s="151"/>
      <c r="BE10" s="151"/>
      <c r="BF10" s="151"/>
      <c r="BG10" s="151"/>
      <c r="BH10" s="151"/>
    </row>
    <row r="11" spans="1:60" outlineLevel="1" x14ac:dyDescent="0.2">
      <c r="A11" s="170">
        <v>2</v>
      </c>
      <c r="B11" s="171" t="s">
        <v>156</v>
      </c>
      <c r="C11" s="187" t="s">
        <v>157</v>
      </c>
      <c r="D11" s="172" t="s">
        <v>158</v>
      </c>
      <c r="E11" s="173">
        <v>1252.5</v>
      </c>
      <c r="F11" s="174"/>
      <c r="G11" s="175">
        <f>ROUND(E11*F11,2)</f>
        <v>0</v>
      </c>
      <c r="H11" s="174"/>
      <c r="I11" s="175">
        <f>ROUND(E11*H11,2)</f>
        <v>0</v>
      </c>
      <c r="J11" s="174"/>
      <c r="K11" s="175">
        <f>ROUND(E11*J11,2)</f>
        <v>0</v>
      </c>
      <c r="L11" s="175">
        <v>21</v>
      </c>
      <c r="M11" s="175">
        <f>G11*(1+L11/100)</f>
        <v>0</v>
      </c>
      <c r="N11" s="175">
        <v>0</v>
      </c>
      <c r="O11" s="175">
        <f>ROUND(E11*N11,2)</f>
        <v>0</v>
      </c>
      <c r="P11" s="175">
        <v>0</v>
      </c>
      <c r="Q11" s="175">
        <f>ROUND(E11*P11,2)</f>
        <v>0</v>
      </c>
      <c r="R11" s="175" t="s">
        <v>150</v>
      </c>
      <c r="S11" s="175" t="s">
        <v>151</v>
      </c>
      <c r="T11" s="176" t="s">
        <v>151</v>
      </c>
      <c r="U11" s="160">
        <v>0.1</v>
      </c>
      <c r="V11" s="160">
        <f>ROUND(E11*U11,2)</f>
        <v>125.25</v>
      </c>
      <c r="W11" s="160"/>
      <c r="X11" s="160" t="s">
        <v>152</v>
      </c>
      <c r="Y11" s="151"/>
      <c r="Z11" s="151"/>
      <c r="AA11" s="151"/>
      <c r="AB11" s="151"/>
      <c r="AC11" s="151"/>
      <c r="AD11" s="151"/>
      <c r="AE11" s="151"/>
      <c r="AF11" s="151"/>
      <c r="AG11" s="151" t="s">
        <v>153</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251" t="s">
        <v>159</v>
      </c>
      <c r="D12" s="252"/>
      <c r="E12" s="252"/>
      <c r="F12" s="252"/>
      <c r="G12" s="252"/>
      <c r="H12" s="160"/>
      <c r="I12" s="160"/>
      <c r="J12" s="160"/>
      <c r="K12" s="160"/>
      <c r="L12" s="160"/>
      <c r="M12" s="160"/>
      <c r="N12" s="160"/>
      <c r="O12" s="160"/>
      <c r="P12" s="160"/>
      <c r="Q12" s="160"/>
      <c r="R12" s="160"/>
      <c r="S12" s="160"/>
      <c r="T12" s="160"/>
      <c r="U12" s="160"/>
      <c r="V12" s="160"/>
      <c r="W12" s="160"/>
      <c r="X12" s="160"/>
      <c r="Y12" s="151"/>
      <c r="Z12" s="151"/>
      <c r="AA12" s="151"/>
      <c r="AB12" s="151"/>
      <c r="AC12" s="151"/>
      <c r="AD12" s="151"/>
      <c r="AE12" s="151"/>
      <c r="AF12" s="151"/>
      <c r="AG12" s="151" t="s">
        <v>155</v>
      </c>
      <c r="AH12" s="151"/>
      <c r="AI12" s="151"/>
      <c r="AJ12" s="151"/>
      <c r="AK12" s="151"/>
      <c r="AL12" s="151"/>
      <c r="AM12" s="151"/>
      <c r="AN12" s="151"/>
      <c r="AO12" s="151"/>
      <c r="AP12" s="151"/>
      <c r="AQ12" s="151"/>
      <c r="AR12" s="151"/>
      <c r="AS12" s="151"/>
      <c r="AT12" s="151"/>
      <c r="AU12" s="151"/>
      <c r="AV12" s="151"/>
      <c r="AW12" s="151"/>
      <c r="AX12" s="151"/>
      <c r="AY12" s="151"/>
      <c r="AZ12" s="151"/>
      <c r="BA12" s="177" t="str">
        <f>C12</f>
        <v>nebo lesní půdy, s vodorovným přemístěním na hromady v místě upotřebení nebo na dočasné či trvalé skládky se složením</v>
      </c>
      <c r="BB12" s="151"/>
      <c r="BC12" s="151"/>
      <c r="BD12" s="151"/>
      <c r="BE12" s="151"/>
      <c r="BF12" s="151"/>
      <c r="BG12" s="151"/>
      <c r="BH12" s="151"/>
    </row>
    <row r="13" spans="1:60" outlineLevel="1" x14ac:dyDescent="0.2">
      <c r="A13" s="158"/>
      <c r="B13" s="159"/>
      <c r="C13" s="188" t="s">
        <v>160</v>
      </c>
      <c r="D13" s="161"/>
      <c r="E13" s="162"/>
      <c r="F13" s="160"/>
      <c r="G13" s="160"/>
      <c r="H13" s="160"/>
      <c r="I13" s="160"/>
      <c r="J13" s="160"/>
      <c r="K13" s="160"/>
      <c r="L13" s="160"/>
      <c r="M13" s="160"/>
      <c r="N13" s="160"/>
      <c r="O13" s="160"/>
      <c r="P13" s="160"/>
      <c r="Q13" s="160"/>
      <c r="R13" s="160"/>
      <c r="S13" s="160"/>
      <c r="T13" s="160"/>
      <c r="U13" s="160"/>
      <c r="V13" s="160"/>
      <c r="W13" s="160"/>
      <c r="X13" s="160"/>
      <c r="Y13" s="151"/>
      <c r="Z13" s="151"/>
      <c r="AA13" s="151"/>
      <c r="AB13" s="151"/>
      <c r="AC13" s="151"/>
      <c r="AD13" s="151"/>
      <c r="AE13" s="151"/>
      <c r="AF13" s="151"/>
      <c r="AG13" s="151" t="s">
        <v>161</v>
      </c>
      <c r="AH13" s="151">
        <v>0</v>
      </c>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88" t="s">
        <v>162</v>
      </c>
      <c r="D14" s="161"/>
      <c r="E14" s="162">
        <v>751.5</v>
      </c>
      <c r="F14" s="160"/>
      <c r="G14" s="160"/>
      <c r="H14" s="160"/>
      <c r="I14" s="160"/>
      <c r="J14" s="160"/>
      <c r="K14" s="160"/>
      <c r="L14" s="160"/>
      <c r="M14" s="160"/>
      <c r="N14" s="160"/>
      <c r="O14" s="160"/>
      <c r="P14" s="160"/>
      <c r="Q14" s="160"/>
      <c r="R14" s="160"/>
      <c r="S14" s="160"/>
      <c r="T14" s="160"/>
      <c r="U14" s="160"/>
      <c r="V14" s="160"/>
      <c r="W14" s="160"/>
      <c r="X14" s="160"/>
      <c r="Y14" s="151"/>
      <c r="Z14" s="151"/>
      <c r="AA14" s="151"/>
      <c r="AB14" s="151"/>
      <c r="AC14" s="151"/>
      <c r="AD14" s="151"/>
      <c r="AE14" s="151"/>
      <c r="AF14" s="151"/>
      <c r="AG14" s="151" t="s">
        <v>161</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188" t="s">
        <v>163</v>
      </c>
      <c r="D15" s="161"/>
      <c r="E15" s="162"/>
      <c r="F15" s="160"/>
      <c r="G15" s="160"/>
      <c r="H15" s="160"/>
      <c r="I15" s="160"/>
      <c r="J15" s="160"/>
      <c r="K15" s="160"/>
      <c r="L15" s="160"/>
      <c r="M15" s="160"/>
      <c r="N15" s="160"/>
      <c r="O15" s="160"/>
      <c r="P15" s="160"/>
      <c r="Q15" s="160"/>
      <c r="R15" s="160"/>
      <c r="S15" s="160"/>
      <c r="T15" s="160"/>
      <c r="U15" s="160"/>
      <c r="V15" s="160"/>
      <c r="W15" s="160"/>
      <c r="X15" s="160"/>
      <c r="Y15" s="151"/>
      <c r="Z15" s="151"/>
      <c r="AA15" s="151"/>
      <c r="AB15" s="151"/>
      <c r="AC15" s="151"/>
      <c r="AD15" s="151"/>
      <c r="AE15" s="151"/>
      <c r="AF15" s="151"/>
      <c r="AG15" s="151" t="s">
        <v>161</v>
      </c>
      <c r="AH15" s="151">
        <v>0</v>
      </c>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188" t="s">
        <v>164</v>
      </c>
      <c r="D16" s="161"/>
      <c r="E16" s="162">
        <v>501</v>
      </c>
      <c r="F16" s="160"/>
      <c r="G16" s="160"/>
      <c r="H16" s="160"/>
      <c r="I16" s="160"/>
      <c r="J16" s="160"/>
      <c r="K16" s="160"/>
      <c r="L16" s="160"/>
      <c r="M16" s="160"/>
      <c r="N16" s="160"/>
      <c r="O16" s="160"/>
      <c r="P16" s="160"/>
      <c r="Q16" s="160"/>
      <c r="R16" s="160"/>
      <c r="S16" s="160"/>
      <c r="T16" s="160"/>
      <c r="U16" s="160"/>
      <c r="V16" s="160"/>
      <c r="W16" s="160"/>
      <c r="X16" s="160"/>
      <c r="Y16" s="151"/>
      <c r="Z16" s="151"/>
      <c r="AA16" s="151"/>
      <c r="AB16" s="151"/>
      <c r="AC16" s="151"/>
      <c r="AD16" s="151"/>
      <c r="AE16" s="151"/>
      <c r="AF16" s="151"/>
      <c r="AG16" s="151" t="s">
        <v>161</v>
      </c>
      <c r="AH16" s="151">
        <v>0</v>
      </c>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70">
        <v>3</v>
      </c>
      <c r="B17" s="171" t="s">
        <v>165</v>
      </c>
      <c r="C17" s="187" t="s">
        <v>166</v>
      </c>
      <c r="D17" s="172" t="s">
        <v>158</v>
      </c>
      <c r="E17" s="173">
        <v>1252.5</v>
      </c>
      <c r="F17" s="174"/>
      <c r="G17" s="175">
        <f>ROUND(E17*F17,2)</f>
        <v>0</v>
      </c>
      <c r="H17" s="174"/>
      <c r="I17" s="175">
        <f>ROUND(E17*H17,2)</f>
        <v>0</v>
      </c>
      <c r="J17" s="174"/>
      <c r="K17" s="175">
        <f>ROUND(E17*J17,2)</f>
        <v>0</v>
      </c>
      <c r="L17" s="175">
        <v>21</v>
      </c>
      <c r="M17" s="175">
        <f>G17*(1+L17/100)</f>
        <v>0</v>
      </c>
      <c r="N17" s="175">
        <v>0</v>
      </c>
      <c r="O17" s="175">
        <f>ROUND(E17*N17,2)</f>
        <v>0</v>
      </c>
      <c r="P17" s="175">
        <v>0</v>
      </c>
      <c r="Q17" s="175">
        <f>ROUND(E17*P17,2)</f>
        <v>0</v>
      </c>
      <c r="R17" s="175" t="s">
        <v>150</v>
      </c>
      <c r="S17" s="175" t="s">
        <v>151</v>
      </c>
      <c r="T17" s="176" t="s">
        <v>151</v>
      </c>
      <c r="U17" s="160">
        <v>1.0999999999999999E-2</v>
      </c>
      <c r="V17" s="160">
        <f>ROUND(E17*U17,2)</f>
        <v>13.78</v>
      </c>
      <c r="W17" s="160"/>
      <c r="X17" s="160" t="s">
        <v>152</v>
      </c>
      <c r="Y17" s="151"/>
      <c r="Z17" s="151"/>
      <c r="AA17" s="151"/>
      <c r="AB17" s="151"/>
      <c r="AC17" s="151"/>
      <c r="AD17" s="151"/>
      <c r="AE17" s="151"/>
      <c r="AF17" s="151"/>
      <c r="AG17" s="151" t="s">
        <v>153</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251" t="s">
        <v>167</v>
      </c>
      <c r="D18" s="252"/>
      <c r="E18" s="252"/>
      <c r="F18" s="252"/>
      <c r="G18" s="252"/>
      <c r="H18" s="160"/>
      <c r="I18" s="160"/>
      <c r="J18" s="160"/>
      <c r="K18" s="160"/>
      <c r="L18" s="160"/>
      <c r="M18" s="160"/>
      <c r="N18" s="160"/>
      <c r="O18" s="160"/>
      <c r="P18" s="160"/>
      <c r="Q18" s="160"/>
      <c r="R18" s="160"/>
      <c r="S18" s="160"/>
      <c r="T18" s="160"/>
      <c r="U18" s="160"/>
      <c r="V18" s="160"/>
      <c r="W18" s="160"/>
      <c r="X18" s="160"/>
      <c r="Y18" s="151"/>
      <c r="Z18" s="151"/>
      <c r="AA18" s="151"/>
      <c r="AB18" s="151"/>
      <c r="AC18" s="151"/>
      <c r="AD18" s="151"/>
      <c r="AE18" s="151"/>
      <c r="AF18" s="151"/>
      <c r="AG18" s="151" t="s">
        <v>155</v>
      </c>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ht="22.5" outlineLevel="1" x14ac:dyDescent="0.2">
      <c r="A19" s="178">
        <v>4</v>
      </c>
      <c r="B19" s="179" t="s">
        <v>168</v>
      </c>
      <c r="C19" s="189" t="s">
        <v>169</v>
      </c>
      <c r="D19" s="180" t="s">
        <v>158</v>
      </c>
      <c r="E19" s="181">
        <v>1252.5</v>
      </c>
      <c r="F19" s="182"/>
      <c r="G19" s="183">
        <f>ROUND(E19*F19,2)</f>
        <v>0</v>
      </c>
      <c r="H19" s="182"/>
      <c r="I19" s="183">
        <f>ROUND(E19*H19,2)</f>
        <v>0</v>
      </c>
      <c r="J19" s="182"/>
      <c r="K19" s="183">
        <f>ROUND(E19*J19,2)</f>
        <v>0</v>
      </c>
      <c r="L19" s="183">
        <v>21</v>
      </c>
      <c r="M19" s="183">
        <f>G19*(1+L19/100)</f>
        <v>0</v>
      </c>
      <c r="N19" s="183">
        <v>0</v>
      </c>
      <c r="O19" s="183">
        <f>ROUND(E19*N19,2)</f>
        <v>0</v>
      </c>
      <c r="P19" s="183">
        <v>0</v>
      </c>
      <c r="Q19" s="183">
        <f>ROUND(E19*P19,2)</f>
        <v>0</v>
      </c>
      <c r="R19" s="183" t="s">
        <v>150</v>
      </c>
      <c r="S19" s="183" t="s">
        <v>151</v>
      </c>
      <c r="T19" s="184" t="s">
        <v>151</v>
      </c>
      <c r="U19" s="160">
        <v>8.9999999999999993E-3</v>
      </c>
      <c r="V19" s="160">
        <f>ROUND(E19*U19,2)</f>
        <v>11.27</v>
      </c>
      <c r="W19" s="160"/>
      <c r="X19" s="160" t="s">
        <v>152</v>
      </c>
      <c r="Y19" s="151"/>
      <c r="Z19" s="151"/>
      <c r="AA19" s="151"/>
      <c r="AB19" s="151"/>
      <c r="AC19" s="151"/>
      <c r="AD19" s="151"/>
      <c r="AE19" s="151"/>
      <c r="AF19" s="151"/>
      <c r="AG19" s="151" t="s">
        <v>153</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ht="22.5" outlineLevel="1" x14ac:dyDescent="0.2">
      <c r="A20" s="170">
        <v>5</v>
      </c>
      <c r="B20" s="171" t="s">
        <v>170</v>
      </c>
      <c r="C20" s="187" t="s">
        <v>171</v>
      </c>
      <c r="D20" s="172" t="s">
        <v>172</v>
      </c>
      <c r="E20" s="173">
        <v>23</v>
      </c>
      <c r="F20" s="174"/>
      <c r="G20" s="175">
        <f>ROUND(E20*F20,2)</f>
        <v>0</v>
      </c>
      <c r="H20" s="174"/>
      <c r="I20" s="175">
        <f>ROUND(E20*H20,2)</f>
        <v>0</v>
      </c>
      <c r="J20" s="174"/>
      <c r="K20" s="175">
        <f>ROUND(E20*J20,2)</f>
        <v>0</v>
      </c>
      <c r="L20" s="175">
        <v>21</v>
      </c>
      <c r="M20" s="175">
        <f>G20*(1+L20/100)</f>
        <v>0</v>
      </c>
      <c r="N20" s="175">
        <v>0</v>
      </c>
      <c r="O20" s="175">
        <f>ROUND(E20*N20,2)</f>
        <v>0</v>
      </c>
      <c r="P20" s="175">
        <v>0</v>
      </c>
      <c r="Q20" s="175">
        <f>ROUND(E20*P20,2)</f>
        <v>0</v>
      </c>
      <c r="R20" s="175" t="s">
        <v>173</v>
      </c>
      <c r="S20" s="175" t="s">
        <v>151</v>
      </c>
      <c r="T20" s="176" t="s">
        <v>151</v>
      </c>
      <c r="U20" s="160">
        <v>0</v>
      </c>
      <c r="V20" s="160">
        <f>ROUND(E20*U20,2)</f>
        <v>0</v>
      </c>
      <c r="W20" s="160"/>
      <c r="X20" s="160" t="s">
        <v>174</v>
      </c>
      <c r="Y20" s="151"/>
      <c r="Z20" s="151"/>
      <c r="AA20" s="151"/>
      <c r="AB20" s="151"/>
      <c r="AC20" s="151"/>
      <c r="AD20" s="151"/>
      <c r="AE20" s="151"/>
      <c r="AF20" s="151"/>
      <c r="AG20" s="151" t="s">
        <v>175</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ht="22.5" outlineLevel="1" x14ac:dyDescent="0.2">
      <c r="A21" s="158"/>
      <c r="B21" s="159"/>
      <c r="C21" s="251" t="s">
        <v>176</v>
      </c>
      <c r="D21" s="252"/>
      <c r="E21" s="252"/>
      <c r="F21" s="252"/>
      <c r="G21" s="252"/>
      <c r="H21" s="160"/>
      <c r="I21" s="160"/>
      <c r="J21" s="160"/>
      <c r="K21" s="160"/>
      <c r="L21" s="160"/>
      <c r="M21" s="160"/>
      <c r="N21" s="160"/>
      <c r="O21" s="160"/>
      <c r="P21" s="160"/>
      <c r="Q21" s="160"/>
      <c r="R21" s="160"/>
      <c r="S21" s="160"/>
      <c r="T21" s="160"/>
      <c r="U21" s="160"/>
      <c r="V21" s="160"/>
      <c r="W21" s="160"/>
      <c r="X21" s="160"/>
      <c r="Y21" s="151"/>
      <c r="Z21" s="151"/>
      <c r="AA21" s="151"/>
      <c r="AB21" s="151"/>
      <c r="AC21" s="151"/>
      <c r="AD21" s="151"/>
      <c r="AE21" s="151"/>
      <c r="AF21" s="151"/>
      <c r="AG21" s="151" t="s">
        <v>155</v>
      </c>
      <c r="AH21" s="151"/>
      <c r="AI21" s="151"/>
      <c r="AJ21" s="151"/>
      <c r="AK21" s="151"/>
      <c r="AL21" s="151"/>
      <c r="AM21" s="151"/>
      <c r="AN21" s="151"/>
      <c r="AO21" s="151"/>
      <c r="AP21" s="151"/>
      <c r="AQ21" s="151"/>
      <c r="AR21" s="151"/>
      <c r="AS21" s="151"/>
      <c r="AT21" s="151"/>
      <c r="AU21" s="151"/>
      <c r="AV21" s="151"/>
      <c r="AW21" s="151"/>
      <c r="AX21" s="151"/>
      <c r="AY21" s="151"/>
      <c r="AZ21" s="151"/>
      <c r="BA21" s="177" t="str">
        <f>C21</f>
        <v>Kácení stromů s odřezáním kmene a s odvětvením, odstranění pařezů s přesekáním kořenů, naložení kmenů a pařezů na dopravní prostředek a vodorovné přemístění, spálení větví.</v>
      </c>
      <c r="BB21" s="151"/>
      <c r="BC21" s="151"/>
      <c r="BD21" s="151"/>
      <c r="BE21" s="151"/>
      <c r="BF21" s="151"/>
      <c r="BG21" s="151"/>
      <c r="BH21" s="151"/>
    </row>
    <row r="22" spans="1:60" x14ac:dyDescent="0.2">
      <c r="A22" s="164" t="s">
        <v>145</v>
      </c>
      <c r="B22" s="165" t="s">
        <v>111</v>
      </c>
      <c r="C22" s="186" t="s">
        <v>112</v>
      </c>
      <c r="D22" s="166"/>
      <c r="E22" s="167"/>
      <c r="F22" s="168"/>
      <c r="G22" s="168">
        <f>SUMIF(AG23:AG39,"&lt;&gt;NOR",G23:G39)</f>
        <v>0</v>
      </c>
      <c r="H22" s="168"/>
      <c r="I22" s="168">
        <f>SUM(I23:I39)</f>
        <v>0</v>
      </c>
      <c r="J22" s="168"/>
      <c r="K22" s="168">
        <f>SUM(K23:K39)</f>
        <v>0</v>
      </c>
      <c r="L22" s="168"/>
      <c r="M22" s="168">
        <f>SUM(M23:M39)</f>
        <v>0</v>
      </c>
      <c r="N22" s="168"/>
      <c r="O22" s="168">
        <f>SUM(O23:O39)</f>
        <v>0</v>
      </c>
      <c r="P22" s="168"/>
      <c r="Q22" s="168">
        <f>SUM(Q23:Q39)</f>
        <v>1130.9499999999998</v>
      </c>
      <c r="R22" s="168"/>
      <c r="S22" s="168"/>
      <c r="T22" s="169"/>
      <c r="U22" s="163"/>
      <c r="V22" s="163">
        <f>SUM(V23:V39)</f>
        <v>166.79</v>
      </c>
      <c r="W22" s="163"/>
      <c r="X22" s="163"/>
      <c r="AG22" t="s">
        <v>146</v>
      </c>
    </row>
    <row r="23" spans="1:60" ht="22.5" outlineLevel="1" x14ac:dyDescent="0.2">
      <c r="A23" s="170">
        <v>6</v>
      </c>
      <c r="B23" s="171" t="s">
        <v>177</v>
      </c>
      <c r="C23" s="187" t="s">
        <v>178</v>
      </c>
      <c r="D23" s="172" t="s">
        <v>149</v>
      </c>
      <c r="E23" s="173">
        <v>2.5</v>
      </c>
      <c r="F23" s="174"/>
      <c r="G23" s="175">
        <f>ROUND(E23*F23,2)</f>
        <v>0</v>
      </c>
      <c r="H23" s="174"/>
      <c r="I23" s="175">
        <f>ROUND(E23*H23,2)</f>
        <v>0</v>
      </c>
      <c r="J23" s="174"/>
      <c r="K23" s="175">
        <f>ROUND(E23*J23,2)</f>
        <v>0</v>
      </c>
      <c r="L23" s="175">
        <v>21</v>
      </c>
      <c r="M23" s="175">
        <f>G23*(1+L23/100)</f>
        <v>0</v>
      </c>
      <c r="N23" s="175">
        <v>0</v>
      </c>
      <c r="O23" s="175">
        <f>ROUND(E23*N23,2)</f>
        <v>0</v>
      </c>
      <c r="P23" s="175">
        <v>0.13800000000000001</v>
      </c>
      <c r="Q23" s="175">
        <f>ROUND(E23*P23,2)</f>
        <v>0.35</v>
      </c>
      <c r="R23" s="175" t="s">
        <v>179</v>
      </c>
      <c r="S23" s="175" t="s">
        <v>151</v>
      </c>
      <c r="T23" s="176" t="s">
        <v>151</v>
      </c>
      <c r="U23" s="160">
        <v>0.16</v>
      </c>
      <c r="V23" s="160">
        <f>ROUND(E23*U23,2)</f>
        <v>0.4</v>
      </c>
      <c r="W23" s="160"/>
      <c r="X23" s="160" t="s">
        <v>152</v>
      </c>
      <c r="Y23" s="151"/>
      <c r="Z23" s="151"/>
      <c r="AA23" s="151"/>
      <c r="AB23" s="151"/>
      <c r="AC23" s="151"/>
      <c r="AD23" s="151"/>
      <c r="AE23" s="151"/>
      <c r="AF23" s="151"/>
      <c r="AG23" s="151" t="s">
        <v>153</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251" t="s">
        <v>180</v>
      </c>
      <c r="D24" s="252"/>
      <c r="E24" s="252"/>
      <c r="F24" s="252"/>
      <c r="G24" s="252"/>
      <c r="H24" s="160"/>
      <c r="I24" s="160"/>
      <c r="J24" s="160"/>
      <c r="K24" s="160"/>
      <c r="L24" s="160"/>
      <c r="M24" s="160"/>
      <c r="N24" s="160"/>
      <c r="O24" s="160"/>
      <c r="P24" s="160"/>
      <c r="Q24" s="160"/>
      <c r="R24" s="160"/>
      <c r="S24" s="160"/>
      <c r="T24" s="160"/>
      <c r="U24" s="160"/>
      <c r="V24" s="160"/>
      <c r="W24" s="160"/>
      <c r="X24" s="160"/>
      <c r="Y24" s="151"/>
      <c r="Z24" s="151"/>
      <c r="AA24" s="151"/>
      <c r="AB24" s="151"/>
      <c r="AC24" s="151"/>
      <c r="AD24" s="151"/>
      <c r="AE24" s="151"/>
      <c r="AF24" s="151"/>
      <c r="AG24" s="151" t="s">
        <v>155</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ht="22.5" outlineLevel="1" x14ac:dyDescent="0.2">
      <c r="A25" s="178">
        <v>7</v>
      </c>
      <c r="B25" s="179" t="s">
        <v>181</v>
      </c>
      <c r="C25" s="189" t="s">
        <v>182</v>
      </c>
      <c r="D25" s="180" t="s">
        <v>149</v>
      </c>
      <c r="E25" s="181">
        <v>1270</v>
      </c>
      <c r="F25" s="182"/>
      <c r="G25" s="183">
        <f>ROUND(E25*F25,2)</f>
        <v>0</v>
      </c>
      <c r="H25" s="182"/>
      <c r="I25" s="183">
        <f>ROUND(E25*H25,2)</f>
        <v>0</v>
      </c>
      <c r="J25" s="182"/>
      <c r="K25" s="183">
        <f>ROUND(E25*J25,2)</f>
        <v>0</v>
      </c>
      <c r="L25" s="183">
        <v>21</v>
      </c>
      <c r="M25" s="183">
        <f>G25*(1+L25/100)</f>
        <v>0</v>
      </c>
      <c r="N25" s="183">
        <v>0</v>
      </c>
      <c r="O25" s="183">
        <f>ROUND(E25*N25,2)</f>
        <v>0</v>
      </c>
      <c r="P25" s="183">
        <v>0.44</v>
      </c>
      <c r="Q25" s="183">
        <f>ROUND(E25*P25,2)</f>
        <v>558.79999999999995</v>
      </c>
      <c r="R25" s="183" t="s">
        <v>179</v>
      </c>
      <c r="S25" s="183" t="s">
        <v>151</v>
      </c>
      <c r="T25" s="184" t="s">
        <v>151</v>
      </c>
      <c r="U25" s="160">
        <v>0.05</v>
      </c>
      <c r="V25" s="160">
        <f>ROUND(E25*U25,2)</f>
        <v>63.5</v>
      </c>
      <c r="W25" s="160"/>
      <c r="X25" s="160" t="s">
        <v>152</v>
      </c>
      <c r="Y25" s="151"/>
      <c r="Z25" s="151"/>
      <c r="AA25" s="151"/>
      <c r="AB25" s="151"/>
      <c r="AC25" s="151"/>
      <c r="AD25" s="151"/>
      <c r="AE25" s="151"/>
      <c r="AF25" s="151"/>
      <c r="AG25" s="151" t="s">
        <v>153</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ht="22.5" outlineLevel="1" x14ac:dyDescent="0.2">
      <c r="A26" s="170">
        <v>8</v>
      </c>
      <c r="B26" s="171" t="s">
        <v>183</v>
      </c>
      <c r="C26" s="187" t="s">
        <v>184</v>
      </c>
      <c r="D26" s="172" t="s">
        <v>149</v>
      </c>
      <c r="E26" s="173">
        <v>1282.5</v>
      </c>
      <c r="F26" s="174"/>
      <c r="G26" s="175">
        <f>ROUND(E26*F26,2)</f>
        <v>0</v>
      </c>
      <c r="H26" s="174"/>
      <c r="I26" s="175">
        <f>ROUND(E26*H26,2)</f>
        <v>0</v>
      </c>
      <c r="J26" s="174"/>
      <c r="K26" s="175">
        <f>ROUND(E26*J26,2)</f>
        <v>0</v>
      </c>
      <c r="L26" s="175">
        <v>21</v>
      </c>
      <c r="M26" s="175">
        <f>G26*(1+L26/100)</f>
        <v>0</v>
      </c>
      <c r="N26" s="175">
        <v>0</v>
      </c>
      <c r="O26" s="175">
        <f>ROUND(E26*N26,2)</f>
        <v>0</v>
      </c>
      <c r="P26" s="175">
        <v>0.44</v>
      </c>
      <c r="Q26" s="175">
        <f>ROUND(E26*P26,2)</f>
        <v>564.29999999999995</v>
      </c>
      <c r="R26" s="175" t="s">
        <v>179</v>
      </c>
      <c r="S26" s="175" t="s">
        <v>151</v>
      </c>
      <c r="T26" s="176" t="s">
        <v>151</v>
      </c>
      <c r="U26" s="160">
        <v>7.0000000000000007E-2</v>
      </c>
      <c r="V26" s="160">
        <f>ROUND(E26*U26,2)</f>
        <v>89.78</v>
      </c>
      <c r="W26" s="160"/>
      <c r="X26" s="160" t="s">
        <v>152</v>
      </c>
      <c r="Y26" s="151"/>
      <c r="Z26" s="151"/>
      <c r="AA26" s="151"/>
      <c r="AB26" s="151"/>
      <c r="AC26" s="151"/>
      <c r="AD26" s="151"/>
      <c r="AE26" s="151"/>
      <c r="AF26" s="151"/>
      <c r="AG26" s="151" t="s">
        <v>153</v>
      </c>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58"/>
      <c r="B27" s="159"/>
      <c r="C27" s="188" t="s">
        <v>185</v>
      </c>
      <c r="D27" s="161"/>
      <c r="E27" s="162"/>
      <c r="F27" s="160"/>
      <c r="G27" s="160"/>
      <c r="H27" s="160"/>
      <c r="I27" s="160"/>
      <c r="J27" s="160"/>
      <c r="K27" s="160"/>
      <c r="L27" s="160"/>
      <c r="M27" s="160"/>
      <c r="N27" s="160"/>
      <c r="O27" s="160"/>
      <c r="P27" s="160"/>
      <c r="Q27" s="160"/>
      <c r="R27" s="160"/>
      <c r="S27" s="160"/>
      <c r="T27" s="160"/>
      <c r="U27" s="160"/>
      <c r="V27" s="160"/>
      <c r="W27" s="160"/>
      <c r="X27" s="160"/>
      <c r="Y27" s="151"/>
      <c r="Z27" s="151"/>
      <c r="AA27" s="151"/>
      <c r="AB27" s="151"/>
      <c r="AC27" s="151"/>
      <c r="AD27" s="151"/>
      <c r="AE27" s="151"/>
      <c r="AF27" s="151"/>
      <c r="AG27" s="151" t="s">
        <v>161</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88" t="s">
        <v>186</v>
      </c>
      <c r="D28" s="161"/>
      <c r="E28" s="162">
        <v>1270</v>
      </c>
      <c r="F28" s="160"/>
      <c r="G28" s="160"/>
      <c r="H28" s="160"/>
      <c r="I28" s="160"/>
      <c r="J28" s="160"/>
      <c r="K28" s="160"/>
      <c r="L28" s="160"/>
      <c r="M28" s="160"/>
      <c r="N28" s="160"/>
      <c r="O28" s="160"/>
      <c r="P28" s="160"/>
      <c r="Q28" s="160"/>
      <c r="R28" s="160"/>
      <c r="S28" s="160"/>
      <c r="T28" s="160"/>
      <c r="U28" s="160"/>
      <c r="V28" s="160"/>
      <c r="W28" s="160"/>
      <c r="X28" s="160"/>
      <c r="Y28" s="151"/>
      <c r="Z28" s="151"/>
      <c r="AA28" s="151"/>
      <c r="AB28" s="151"/>
      <c r="AC28" s="151"/>
      <c r="AD28" s="151"/>
      <c r="AE28" s="151"/>
      <c r="AF28" s="151"/>
      <c r="AG28" s="151" t="s">
        <v>161</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
      <c r="A29" s="158"/>
      <c r="B29" s="159"/>
      <c r="C29" s="188" t="s">
        <v>187</v>
      </c>
      <c r="D29" s="161"/>
      <c r="E29" s="162"/>
      <c r="F29" s="160"/>
      <c r="G29" s="160"/>
      <c r="H29" s="160"/>
      <c r="I29" s="160"/>
      <c r="J29" s="160"/>
      <c r="K29" s="160"/>
      <c r="L29" s="160"/>
      <c r="M29" s="160"/>
      <c r="N29" s="160"/>
      <c r="O29" s="160"/>
      <c r="P29" s="160"/>
      <c r="Q29" s="160"/>
      <c r="R29" s="160"/>
      <c r="S29" s="160"/>
      <c r="T29" s="160"/>
      <c r="U29" s="160"/>
      <c r="V29" s="160"/>
      <c r="W29" s="160"/>
      <c r="X29" s="160"/>
      <c r="Y29" s="151"/>
      <c r="Z29" s="151"/>
      <c r="AA29" s="151"/>
      <c r="AB29" s="151"/>
      <c r="AC29" s="151"/>
      <c r="AD29" s="151"/>
      <c r="AE29" s="151"/>
      <c r="AF29" s="151"/>
      <c r="AG29" s="151" t="s">
        <v>161</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88" t="s">
        <v>188</v>
      </c>
      <c r="D30" s="161"/>
      <c r="E30" s="162">
        <v>10</v>
      </c>
      <c r="F30" s="160"/>
      <c r="G30" s="160"/>
      <c r="H30" s="160"/>
      <c r="I30" s="160"/>
      <c r="J30" s="160"/>
      <c r="K30" s="160"/>
      <c r="L30" s="160"/>
      <c r="M30" s="160"/>
      <c r="N30" s="160"/>
      <c r="O30" s="160"/>
      <c r="P30" s="160"/>
      <c r="Q30" s="160"/>
      <c r="R30" s="160"/>
      <c r="S30" s="160"/>
      <c r="T30" s="160"/>
      <c r="U30" s="160"/>
      <c r="V30" s="160"/>
      <c r="W30" s="160"/>
      <c r="X30" s="160"/>
      <c r="Y30" s="151"/>
      <c r="Z30" s="151"/>
      <c r="AA30" s="151"/>
      <c r="AB30" s="151"/>
      <c r="AC30" s="151"/>
      <c r="AD30" s="151"/>
      <c r="AE30" s="151"/>
      <c r="AF30" s="151"/>
      <c r="AG30" s="151" t="s">
        <v>161</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188" t="s">
        <v>189</v>
      </c>
      <c r="D31" s="161"/>
      <c r="E31" s="162"/>
      <c r="F31" s="160"/>
      <c r="G31" s="160"/>
      <c r="H31" s="160"/>
      <c r="I31" s="160"/>
      <c r="J31" s="160"/>
      <c r="K31" s="160"/>
      <c r="L31" s="160"/>
      <c r="M31" s="160"/>
      <c r="N31" s="160"/>
      <c r="O31" s="160"/>
      <c r="P31" s="160"/>
      <c r="Q31" s="160"/>
      <c r="R31" s="160"/>
      <c r="S31" s="160"/>
      <c r="T31" s="160"/>
      <c r="U31" s="160"/>
      <c r="V31" s="160"/>
      <c r="W31" s="160"/>
      <c r="X31" s="160"/>
      <c r="Y31" s="151"/>
      <c r="Z31" s="151"/>
      <c r="AA31" s="151"/>
      <c r="AB31" s="151"/>
      <c r="AC31" s="151"/>
      <c r="AD31" s="151"/>
      <c r="AE31" s="151"/>
      <c r="AF31" s="151"/>
      <c r="AG31" s="151" t="s">
        <v>161</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88" t="s">
        <v>190</v>
      </c>
      <c r="D32" s="161"/>
      <c r="E32" s="162">
        <v>2.5</v>
      </c>
      <c r="F32" s="160"/>
      <c r="G32" s="160"/>
      <c r="H32" s="160"/>
      <c r="I32" s="160"/>
      <c r="J32" s="160"/>
      <c r="K32" s="160"/>
      <c r="L32" s="160"/>
      <c r="M32" s="160"/>
      <c r="N32" s="160"/>
      <c r="O32" s="160"/>
      <c r="P32" s="160"/>
      <c r="Q32" s="160"/>
      <c r="R32" s="160"/>
      <c r="S32" s="160"/>
      <c r="T32" s="160"/>
      <c r="U32" s="160"/>
      <c r="V32" s="160"/>
      <c r="W32" s="160"/>
      <c r="X32" s="160"/>
      <c r="Y32" s="151"/>
      <c r="Z32" s="151"/>
      <c r="AA32" s="151"/>
      <c r="AB32" s="151"/>
      <c r="AC32" s="151"/>
      <c r="AD32" s="151"/>
      <c r="AE32" s="151"/>
      <c r="AF32" s="151"/>
      <c r="AG32" s="151" t="s">
        <v>161</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ht="22.5" outlineLevel="1" x14ac:dyDescent="0.2">
      <c r="A33" s="178">
        <v>9</v>
      </c>
      <c r="B33" s="179" t="s">
        <v>191</v>
      </c>
      <c r="C33" s="189" t="s">
        <v>192</v>
      </c>
      <c r="D33" s="180" t="s">
        <v>149</v>
      </c>
      <c r="E33" s="181">
        <v>10</v>
      </c>
      <c r="F33" s="182"/>
      <c r="G33" s="183">
        <f>ROUND(E33*F33,2)</f>
        <v>0</v>
      </c>
      <c r="H33" s="182"/>
      <c r="I33" s="183">
        <f>ROUND(E33*H33,2)</f>
        <v>0</v>
      </c>
      <c r="J33" s="182"/>
      <c r="K33" s="183">
        <f>ROUND(E33*J33,2)</f>
        <v>0</v>
      </c>
      <c r="L33" s="183">
        <v>21</v>
      </c>
      <c r="M33" s="183">
        <f>G33*(1+L33/100)</f>
        <v>0</v>
      </c>
      <c r="N33" s="183">
        <v>0</v>
      </c>
      <c r="O33" s="183">
        <f>ROUND(E33*N33,2)</f>
        <v>0</v>
      </c>
      <c r="P33" s="183">
        <v>0.48</v>
      </c>
      <c r="Q33" s="183">
        <f>ROUND(E33*P33,2)</f>
        <v>4.8</v>
      </c>
      <c r="R33" s="183" t="s">
        <v>179</v>
      </c>
      <c r="S33" s="183" t="s">
        <v>151</v>
      </c>
      <c r="T33" s="184" t="s">
        <v>151</v>
      </c>
      <c r="U33" s="160">
        <v>0.06</v>
      </c>
      <c r="V33" s="160">
        <f>ROUND(E33*U33,2)</f>
        <v>0.6</v>
      </c>
      <c r="W33" s="160"/>
      <c r="X33" s="160" t="s">
        <v>152</v>
      </c>
      <c r="Y33" s="151"/>
      <c r="Z33" s="151"/>
      <c r="AA33" s="151"/>
      <c r="AB33" s="151"/>
      <c r="AC33" s="151"/>
      <c r="AD33" s="151"/>
      <c r="AE33" s="151"/>
      <c r="AF33" s="151"/>
      <c r="AG33" s="151" t="s">
        <v>153</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70">
        <v>10</v>
      </c>
      <c r="B34" s="171" t="s">
        <v>193</v>
      </c>
      <c r="C34" s="187" t="s">
        <v>194</v>
      </c>
      <c r="D34" s="172" t="s">
        <v>195</v>
      </c>
      <c r="E34" s="173">
        <v>10</v>
      </c>
      <c r="F34" s="174"/>
      <c r="G34" s="175">
        <f>ROUND(E34*F34,2)</f>
        <v>0</v>
      </c>
      <c r="H34" s="174"/>
      <c r="I34" s="175">
        <f>ROUND(E34*H34,2)</f>
        <v>0</v>
      </c>
      <c r="J34" s="174"/>
      <c r="K34" s="175">
        <f>ROUND(E34*J34,2)</f>
        <v>0</v>
      </c>
      <c r="L34" s="175">
        <v>21</v>
      </c>
      <c r="M34" s="175">
        <f>G34*(1+L34/100)</f>
        <v>0</v>
      </c>
      <c r="N34" s="175">
        <v>0</v>
      </c>
      <c r="O34" s="175">
        <f>ROUND(E34*N34,2)</f>
        <v>0</v>
      </c>
      <c r="P34" s="175">
        <v>0.27</v>
      </c>
      <c r="Q34" s="175">
        <f>ROUND(E34*P34,2)</f>
        <v>2.7</v>
      </c>
      <c r="R34" s="175" t="s">
        <v>179</v>
      </c>
      <c r="S34" s="175" t="s">
        <v>151</v>
      </c>
      <c r="T34" s="176" t="s">
        <v>151</v>
      </c>
      <c r="U34" s="160">
        <v>0.12</v>
      </c>
      <c r="V34" s="160">
        <f>ROUND(E34*U34,2)</f>
        <v>1.2</v>
      </c>
      <c r="W34" s="160"/>
      <c r="X34" s="160" t="s">
        <v>152</v>
      </c>
      <c r="Y34" s="151"/>
      <c r="Z34" s="151"/>
      <c r="AA34" s="151"/>
      <c r="AB34" s="151"/>
      <c r="AC34" s="151"/>
      <c r="AD34" s="151"/>
      <c r="AE34" s="151"/>
      <c r="AF34" s="151"/>
      <c r="AG34" s="151" t="s">
        <v>153</v>
      </c>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58"/>
      <c r="B35" s="159"/>
      <c r="C35" s="251" t="s">
        <v>196</v>
      </c>
      <c r="D35" s="252"/>
      <c r="E35" s="252"/>
      <c r="F35" s="252"/>
      <c r="G35" s="252"/>
      <c r="H35" s="160"/>
      <c r="I35" s="160"/>
      <c r="J35" s="160"/>
      <c r="K35" s="160"/>
      <c r="L35" s="160"/>
      <c r="M35" s="160"/>
      <c r="N35" s="160"/>
      <c r="O35" s="160"/>
      <c r="P35" s="160"/>
      <c r="Q35" s="160"/>
      <c r="R35" s="160"/>
      <c r="S35" s="160"/>
      <c r="T35" s="160"/>
      <c r="U35" s="160"/>
      <c r="V35" s="160"/>
      <c r="W35" s="160"/>
      <c r="X35" s="160"/>
      <c r="Y35" s="151"/>
      <c r="Z35" s="151"/>
      <c r="AA35" s="151"/>
      <c r="AB35" s="151"/>
      <c r="AC35" s="151"/>
      <c r="AD35" s="151"/>
      <c r="AE35" s="151"/>
      <c r="AF35" s="151"/>
      <c r="AG35" s="151" t="s">
        <v>155</v>
      </c>
      <c r="AH35" s="151"/>
      <c r="AI35" s="151"/>
      <c r="AJ35" s="151"/>
      <c r="AK35" s="151"/>
      <c r="AL35" s="151"/>
      <c r="AM35" s="151"/>
      <c r="AN35" s="151"/>
      <c r="AO35" s="151"/>
      <c r="AP35" s="151"/>
      <c r="AQ35" s="151"/>
      <c r="AR35" s="151"/>
      <c r="AS35" s="151"/>
      <c r="AT35" s="151"/>
      <c r="AU35" s="151"/>
      <c r="AV35" s="151"/>
      <c r="AW35" s="151"/>
      <c r="AX35" s="151"/>
      <c r="AY35" s="151"/>
      <c r="AZ35" s="151"/>
      <c r="BA35" s="177" t="str">
        <f>C35</f>
        <v>s vybouráním lože, s přemístěním hmot na skládku na vzdálenost do 3 m nebo naložením na dopravní prostředek</v>
      </c>
      <c r="BB35" s="151"/>
      <c r="BC35" s="151"/>
      <c r="BD35" s="151"/>
      <c r="BE35" s="151"/>
      <c r="BF35" s="151"/>
      <c r="BG35" s="151"/>
      <c r="BH35" s="151"/>
    </row>
    <row r="36" spans="1:60" ht="22.5" outlineLevel="1" x14ac:dyDescent="0.2">
      <c r="A36" s="170">
        <v>11</v>
      </c>
      <c r="B36" s="171" t="s">
        <v>197</v>
      </c>
      <c r="C36" s="187" t="s">
        <v>198</v>
      </c>
      <c r="D36" s="172" t="s">
        <v>199</v>
      </c>
      <c r="E36" s="173">
        <v>1130.9449999999999</v>
      </c>
      <c r="F36" s="174"/>
      <c r="G36" s="175">
        <f>ROUND(E36*F36,2)</f>
        <v>0</v>
      </c>
      <c r="H36" s="174"/>
      <c r="I36" s="175">
        <f>ROUND(E36*H36,2)</f>
        <v>0</v>
      </c>
      <c r="J36" s="174"/>
      <c r="K36" s="175">
        <f>ROUND(E36*J36,2)</f>
        <v>0</v>
      </c>
      <c r="L36" s="175">
        <v>21</v>
      </c>
      <c r="M36" s="175">
        <f>G36*(1+L36/100)</f>
        <v>0</v>
      </c>
      <c r="N36" s="175">
        <v>0</v>
      </c>
      <c r="O36" s="175">
        <f>ROUND(E36*N36,2)</f>
        <v>0</v>
      </c>
      <c r="P36" s="175">
        <v>0</v>
      </c>
      <c r="Q36" s="175">
        <f>ROUND(E36*P36,2)</f>
        <v>0</v>
      </c>
      <c r="R36" s="175" t="s">
        <v>179</v>
      </c>
      <c r="S36" s="175" t="s">
        <v>151</v>
      </c>
      <c r="T36" s="176" t="s">
        <v>151</v>
      </c>
      <c r="U36" s="160">
        <v>0.01</v>
      </c>
      <c r="V36" s="160">
        <f>ROUND(E36*U36,2)</f>
        <v>11.31</v>
      </c>
      <c r="W36" s="160"/>
      <c r="X36" s="160" t="s">
        <v>200</v>
      </c>
      <c r="Y36" s="151"/>
      <c r="Z36" s="151"/>
      <c r="AA36" s="151"/>
      <c r="AB36" s="151"/>
      <c r="AC36" s="151"/>
      <c r="AD36" s="151"/>
      <c r="AE36" s="151"/>
      <c r="AF36" s="151"/>
      <c r="AG36" s="151" t="s">
        <v>201</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188" t="s">
        <v>202</v>
      </c>
      <c r="D37" s="161"/>
      <c r="E37" s="162"/>
      <c r="F37" s="160"/>
      <c r="G37" s="160"/>
      <c r="H37" s="160"/>
      <c r="I37" s="160"/>
      <c r="J37" s="160"/>
      <c r="K37" s="160"/>
      <c r="L37" s="160"/>
      <c r="M37" s="160"/>
      <c r="N37" s="160"/>
      <c r="O37" s="160"/>
      <c r="P37" s="160"/>
      <c r="Q37" s="160"/>
      <c r="R37" s="160"/>
      <c r="S37" s="160"/>
      <c r="T37" s="160"/>
      <c r="U37" s="160"/>
      <c r="V37" s="160"/>
      <c r="W37" s="160"/>
      <c r="X37" s="160"/>
      <c r="Y37" s="151"/>
      <c r="Z37" s="151"/>
      <c r="AA37" s="151"/>
      <c r="AB37" s="151"/>
      <c r="AC37" s="151"/>
      <c r="AD37" s="151"/>
      <c r="AE37" s="151"/>
      <c r="AF37" s="151"/>
      <c r="AG37" s="151" t="s">
        <v>161</v>
      </c>
      <c r="AH37" s="151">
        <v>0</v>
      </c>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88" t="s">
        <v>203</v>
      </c>
      <c r="D38" s="161"/>
      <c r="E38" s="162"/>
      <c r="F38" s="160"/>
      <c r="G38" s="160"/>
      <c r="H38" s="160"/>
      <c r="I38" s="160"/>
      <c r="J38" s="160"/>
      <c r="K38" s="160"/>
      <c r="L38" s="160"/>
      <c r="M38" s="160"/>
      <c r="N38" s="160"/>
      <c r="O38" s="160"/>
      <c r="P38" s="160"/>
      <c r="Q38" s="160"/>
      <c r="R38" s="160"/>
      <c r="S38" s="160"/>
      <c r="T38" s="160"/>
      <c r="U38" s="160"/>
      <c r="V38" s="160"/>
      <c r="W38" s="160"/>
      <c r="X38" s="160"/>
      <c r="Y38" s="151"/>
      <c r="Z38" s="151"/>
      <c r="AA38" s="151"/>
      <c r="AB38" s="151"/>
      <c r="AC38" s="151"/>
      <c r="AD38" s="151"/>
      <c r="AE38" s="151"/>
      <c r="AF38" s="151"/>
      <c r="AG38" s="151" t="s">
        <v>161</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58"/>
      <c r="B39" s="159"/>
      <c r="C39" s="188" t="s">
        <v>204</v>
      </c>
      <c r="D39" s="161"/>
      <c r="E39" s="162">
        <v>1130.9449999999999</v>
      </c>
      <c r="F39" s="160"/>
      <c r="G39" s="160"/>
      <c r="H39" s="160"/>
      <c r="I39" s="160"/>
      <c r="J39" s="160"/>
      <c r="K39" s="160"/>
      <c r="L39" s="160"/>
      <c r="M39" s="160"/>
      <c r="N39" s="160"/>
      <c r="O39" s="160"/>
      <c r="P39" s="160"/>
      <c r="Q39" s="160"/>
      <c r="R39" s="160"/>
      <c r="S39" s="160"/>
      <c r="T39" s="160"/>
      <c r="U39" s="160"/>
      <c r="V39" s="160"/>
      <c r="W39" s="160"/>
      <c r="X39" s="160"/>
      <c r="Y39" s="151"/>
      <c r="Z39" s="151"/>
      <c r="AA39" s="151"/>
      <c r="AB39" s="151"/>
      <c r="AC39" s="151"/>
      <c r="AD39" s="151"/>
      <c r="AE39" s="151"/>
      <c r="AF39" s="151"/>
      <c r="AG39" s="151" t="s">
        <v>161</v>
      </c>
      <c r="AH39" s="151">
        <v>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x14ac:dyDescent="0.2">
      <c r="A40" s="164" t="s">
        <v>145</v>
      </c>
      <c r="B40" s="165" t="s">
        <v>113</v>
      </c>
      <c r="C40" s="186" t="s">
        <v>114</v>
      </c>
      <c r="D40" s="166"/>
      <c r="E40" s="167"/>
      <c r="F40" s="168"/>
      <c r="G40" s="168">
        <f>SUMIF(AG41:AG54,"&lt;&gt;NOR",G41:G54)</f>
        <v>0</v>
      </c>
      <c r="H40" s="168"/>
      <c r="I40" s="168">
        <f>SUM(I41:I54)</f>
        <v>0</v>
      </c>
      <c r="J40" s="168"/>
      <c r="K40" s="168">
        <f>SUM(K41:K54)</f>
        <v>0</v>
      </c>
      <c r="L40" s="168"/>
      <c r="M40" s="168">
        <f>SUM(M41:M54)</f>
        <v>0</v>
      </c>
      <c r="N40" s="168"/>
      <c r="O40" s="168">
        <f>SUM(O41:O54)</f>
        <v>0</v>
      </c>
      <c r="P40" s="168"/>
      <c r="Q40" s="168">
        <f>SUM(Q41:Q54)</f>
        <v>279.39999999999998</v>
      </c>
      <c r="R40" s="168"/>
      <c r="S40" s="168"/>
      <c r="T40" s="169"/>
      <c r="U40" s="163"/>
      <c r="V40" s="163">
        <f>SUM(V41:V54)</f>
        <v>78.990000000000009</v>
      </c>
      <c r="W40" s="163"/>
      <c r="X40" s="163"/>
      <c r="AG40" t="s">
        <v>146</v>
      </c>
    </row>
    <row r="41" spans="1:60" ht="33.75" outlineLevel="1" x14ac:dyDescent="0.2">
      <c r="A41" s="170">
        <v>12</v>
      </c>
      <c r="B41" s="171" t="s">
        <v>205</v>
      </c>
      <c r="C41" s="187" t="s">
        <v>206</v>
      </c>
      <c r="D41" s="172" t="s">
        <v>149</v>
      </c>
      <c r="E41" s="173">
        <v>1270</v>
      </c>
      <c r="F41" s="174"/>
      <c r="G41" s="175">
        <f>ROUND(E41*F41,2)</f>
        <v>0</v>
      </c>
      <c r="H41" s="174"/>
      <c r="I41" s="175">
        <f>ROUND(E41*H41,2)</f>
        <v>0</v>
      </c>
      <c r="J41" s="174"/>
      <c r="K41" s="175">
        <f>ROUND(E41*J41,2)</f>
        <v>0</v>
      </c>
      <c r="L41" s="175">
        <v>21</v>
      </c>
      <c r="M41" s="175">
        <f>G41*(1+L41/100)</f>
        <v>0</v>
      </c>
      <c r="N41" s="175">
        <v>0</v>
      </c>
      <c r="O41" s="175">
        <f>ROUND(E41*N41,2)</f>
        <v>0</v>
      </c>
      <c r="P41" s="175">
        <v>0.22</v>
      </c>
      <c r="Q41" s="175">
        <f>ROUND(E41*P41,2)</f>
        <v>279.39999999999998</v>
      </c>
      <c r="R41" s="175" t="s">
        <v>179</v>
      </c>
      <c r="S41" s="175" t="s">
        <v>151</v>
      </c>
      <c r="T41" s="176" t="s">
        <v>151</v>
      </c>
      <c r="U41" s="160">
        <v>0.06</v>
      </c>
      <c r="V41" s="160">
        <f>ROUND(E41*U41,2)</f>
        <v>76.2</v>
      </c>
      <c r="W41" s="160"/>
      <c r="X41" s="160" t="s">
        <v>152</v>
      </c>
      <c r="Y41" s="151"/>
      <c r="Z41" s="151"/>
      <c r="AA41" s="151"/>
      <c r="AB41" s="151"/>
      <c r="AC41" s="151"/>
      <c r="AD41" s="151"/>
      <c r="AE41" s="151"/>
      <c r="AF41" s="151"/>
      <c r="AG41" s="151" t="s">
        <v>153</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ht="22.5" outlineLevel="1" x14ac:dyDescent="0.2">
      <c r="A42" s="158"/>
      <c r="B42" s="159"/>
      <c r="C42" s="251" t="s">
        <v>207</v>
      </c>
      <c r="D42" s="252"/>
      <c r="E42" s="252"/>
      <c r="F42" s="252"/>
      <c r="G42" s="252"/>
      <c r="H42" s="160"/>
      <c r="I42" s="160"/>
      <c r="J42" s="160"/>
      <c r="K42" s="160"/>
      <c r="L42" s="160"/>
      <c r="M42" s="160"/>
      <c r="N42" s="160"/>
      <c r="O42" s="160"/>
      <c r="P42" s="160"/>
      <c r="Q42" s="160"/>
      <c r="R42" s="160"/>
      <c r="S42" s="160"/>
      <c r="T42" s="160"/>
      <c r="U42" s="160"/>
      <c r="V42" s="160"/>
      <c r="W42" s="160"/>
      <c r="X42" s="160"/>
      <c r="Y42" s="151"/>
      <c r="Z42" s="151"/>
      <c r="AA42" s="151"/>
      <c r="AB42" s="151"/>
      <c r="AC42" s="151"/>
      <c r="AD42" s="151"/>
      <c r="AE42" s="151"/>
      <c r="AF42" s="151"/>
      <c r="AG42" s="151" t="s">
        <v>155</v>
      </c>
      <c r="AH42" s="151"/>
      <c r="AI42" s="151"/>
      <c r="AJ42" s="151"/>
      <c r="AK42" s="151"/>
      <c r="AL42" s="151"/>
      <c r="AM42" s="151"/>
      <c r="AN42" s="151"/>
      <c r="AO42" s="151"/>
      <c r="AP42" s="151"/>
      <c r="AQ42" s="151"/>
      <c r="AR42" s="151"/>
      <c r="AS42" s="151"/>
      <c r="AT42" s="151"/>
      <c r="AU42" s="151"/>
      <c r="AV42" s="151"/>
      <c r="AW42" s="151"/>
      <c r="AX42" s="151"/>
      <c r="AY42" s="151"/>
      <c r="AZ42" s="151"/>
      <c r="BA42" s="177" t="str">
        <f>C42</f>
        <v>s naložením na dopravní prostředek, očištění povrchu od frézované plochy, opotřebování frézovacích nástrojů (nožů, upínacích kroužků, držáků) nutné ruční odstranění (vybourání) živičného krytu kolem překážek,</v>
      </c>
      <c r="BB42" s="151"/>
      <c r="BC42" s="151"/>
      <c r="BD42" s="151"/>
      <c r="BE42" s="151"/>
      <c r="BF42" s="151"/>
      <c r="BG42" s="151"/>
      <c r="BH42" s="151"/>
    </row>
    <row r="43" spans="1:60" ht="22.5" outlineLevel="1" x14ac:dyDescent="0.2">
      <c r="A43" s="170">
        <v>13</v>
      </c>
      <c r="B43" s="171" t="s">
        <v>197</v>
      </c>
      <c r="C43" s="187" t="s">
        <v>198</v>
      </c>
      <c r="D43" s="172" t="s">
        <v>199</v>
      </c>
      <c r="E43" s="173">
        <v>279.39999999999998</v>
      </c>
      <c r="F43" s="174"/>
      <c r="G43" s="175">
        <f>ROUND(E43*F43,2)</f>
        <v>0</v>
      </c>
      <c r="H43" s="174"/>
      <c r="I43" s="175">
        <f>ROUND(E43*H43,2)</f>
        <v>0</v>
      </c>
      <c r="J43" s="174"/>
      <c r="K43" s="175">
        <f>ROUND(E43*J43,2)</f>
        <v>0</v>
      </c>
      <c r="L43" s="175">
        <v>21</v>
      </c>
      <c r="M43" s="175">
        <f>G43*(1+L43/100)</f>
        <v>0</v>
      </c>
      <c r="N43" s="175">
        <v>0</v>
      </c>
      <c r="O43" s="175">
        <f>ROUND(E43*N43,2)</f>
        <v>0</v>
      </c>
      <c r="P43" s="175">
        <v>0</v>
      </c>
      <c r="Q43" s="175">
        <f>ROUND(E43*P43,2)</f>
        <v>0</v>
      </c>
      <c r="R43" s="175" t="s">
        <v>179</v>
      </c>
      <c r="S43" s="175" t="s">
        <v>151</v>
      </c>
      <c r="T43" s="176" t="s">
        <v>151</v>
      </c>
      <c r="U43" s="160">
        <v>0.01</v>
      </c>
      <c r="V43" s="160">
        <f>ROUND(E43*U43,2)</f>
        <v>2.79</v>
      </c>
      <c r="W43" s="160"/>
      <c r="X43" s="160" t="s">
        <v>200</v>
      </c>
      <c r="Y43" s="151"/>
      <c r="Z43" s="151"/>
      <c r="AA43" s="151"/>
      <c r="AB43" s="151"/>
      <c r="AC43" s="151"/>
      <c r="AD43" s="151"/>
      <c r="AE43" s="151"/>
      <c r="AF43" s="151"/>
      <c r="AG43" s="151" t="s">
        <v>201</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88" t="s">
        <v>202</v>
      </c>
      <c r="D44" s="161"/>
      <c r="E44" s="162"/>
      <c r="F44" s="160"/>
      <c r="G44" s="160"/>
      <c r="H44" s="160"/>
      <c r="I44" s="160"/>
      <c r="J44" s="160"/>
      <c r="K44" s="160"/>
      <c r="L44" s="160"/>
      <c r="M44" s="160"/>
      <c r="N44" s="160"/>
      <c r="O44" s="160"/>
      <c r="P44" s="160"/>
      <c r="Q44" s="160"/>
      <c r="R44" s="160"/>
      <c r="S44" s="160"/>
      <c r="T44" s="160"/>
      <c r="U44" s="160"/>
      <c r="V44" s="160"/>
      <c r="W44" s="160"/>
      <c r="X44" s="160"/>
      <c r="Y44" s="151"/>
      <c r="Z44" s="151"/>
      <c r="AA44" s="151"/>
      <c r="AB44" s="151"/>
      <c r="AC44" s="151"/>
      <c r="AD44" s="151"/>
      <c r="AE44" s="151"/>
      <c r="AF44" s="151"/>
      <c r="AG44" s="151" t="s">
        <v>161</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58"/>
      <c r="B45" s="159"/>
      <c r="C45" s="188" t="s">
        <v>208</v>
      </c>
      <c r="D45" s="161"/>
      <c r="E45" s="162"/>
      <c r="F45" s="160"/>
      <c r="G45" s="160"/>
      <c r="H45" s="160"/>
      <c r="I45" s="160"/>
      <c r="J45" s="160"/>
      <c r="K45" s="160"/>
      <c r="L45" s="160"/>
      <c r="M45" s="160"/>
      <c r="N45" s="160"/>
      <c r="O45" s="160"/>
      <c r="P45" s="160"/>
      <c r="Q45" s="160"/>
      <c r="R45" s="160"/>
      <c r="S45" s="160"/>
      <c r="T45" s="160"/>
      <c r="U45" s="160"/>
      <c r="V45" s="160"/>
      <c r="W45" s="160"/>
      <c r="X45" s="160"/>
      <c r="Y45" s="151"/>
      <c r="Z45" s="151"/>
      <c r="AA45" s="151"/>
      <c r="AB45" s="151"/>
      <c r="AC45" s="151"/>
      <c r="AD45" s="151"/>
      <c r="AE45" s="151"/>
      <c r="AF45" s="151"/>
      <c r="AG45" s="151" t="s">
        <v>161</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188" t="s">
        <v>209</v>
      </c>
      <c r="D46" s="161"/>
      <c r="E46" s="162">
        <v>279.39999999999998</v>
      </c>
      <c r="F46" s="160"/>
      <c r="G46" s="160"/>
      <c r="H46" s="160"/>
      <c r="I46" s="160"/>
      <c r="J46" s="160"/>
      <c r="K46" s="160"/>
      <c r="L46" s="160"/>
      <c r="M46" s="160"/>
      <c r="N46" s="160"/>
      <c r="O46" s="160"/>
      <c r="P46" s="160"/>
      <c r="Q46" s="160"/>
      <c r="R46" s="160"/>
      <c r="S46" s="160"/>
      <c r="T46" s="160"/>
      <c r="U46" s="160"/>
      <c r="V46" s="160"/>
      <c r="W46" s="160"/>
      <c r="X46" s="160"/>
      <c r="Y46" s="151"/>
      <c r="Z46" s="151"/>
      <c r="AA46" s="151"/>
      <c r="AB46" s="151"/>
      <c r="AC46" s="151"/>
      <c r="AD46" s="151"/>
      <c r="AE46" s="151"/>
      <c r="AF46" s="151"/>
      <c r="AG46" s="151" t="s">
        <v>161</v>
      </c>
      <c r="AH46" s="151">
        <v>0</v>
      </c>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ht="22.5" outlineLevel="1" x14ac:dyDescent="0.2">
      <c r="A47" s="170">
        <v>14</v>
      </c>
      <c r="B47" s="171" t="s">
        <v>210</v>
      </c>
      <c r="C47" s="187" t="s">
        <v>211</v>
      </c>
      <c r="D47" s="172" t="s">
        <v>199</v>
      </c>
      <c r="E47" s="173">
        <v>2514.6</v>
      </c>
      <c r="F47" s="174"/>
      <c r="G47" s="175">
        <f>ROUND(E47*F47,2)</f>
        <v>0</v>
      </c>
      <c r="H47" s="174"/>
      <c r="I47" s="175">
        <f>ROUND(E47*H47,2)</f>
        <v>0</v>
      </c>
      <c r="J47" s="174"/>
      <c r="K47" s="175">
        <f>ROUND(E47*J47,2)</f>
        <v>0</v>
      </c>
      <c r="L47" s="175">
        <v>21</v>
      </c>
      <c r="M47" s="175">
        <f>G47*(1+L47/100)</f>
        <v>0</v>
      </c>
      <c r="N47" s="175">
        <v>0</v>
      </c>
      <c r="O47" s="175">
        <f>ROUND(E47*N47,2)</f>
        <v>0</v>
      </c>
      <c r="P47" s="175">
        <v>0</v>
      </c>
      <c r="Q47" s="175">
        <f>ROUND(E47*P47,2)</f>
        <v>0</v>
      </c>
      <c r="R47" s="175" t="s">
        <v>179</v>
      </c>
      <c r="S47" s="175" t="s">
        <v>151</v>
      </c>
      <c r="T47" s="176" t="s">
        <v>151</v>
      </c>
      <c r="U47" s="160">
        <v>0</v>
      </c>
      <c r="V47" s="160">
        <f>ROUND(E47*U47,2)</f>
        <v>0</v>
      </c>
      <c r="W47" s="160"/>
      <c r="X47" s="160" t="s">
        <v>200</v>
      </c>
      <c r="Y47" s="151"/>
      <c r="Z47" s="151"/>
      <c r="AA47" s="151"/>
      <c r="AB47" s="151"/>
      <c r="AC47" s="151"/>
      <c r="AD47" s="151"/>
      <c r="AE47" s="151"/>
      <c r="AF47" s="151"/>
      <c r="AG47" s="151" t="s">
        <v>201</v>
      </c>
      <c r="AH47" s="151"/>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58"/>
      <c r="B48" s="159"/>
      <c r="C48" s="188" t="s">
        <v>202</v>
      </c>
      <c r="D48" s="161"/>
      <c r="E48" s="162"/>
      <c r="F48" s="160"/>
      <c r="G48" s="160"/>
      <c r="H48" s="160"/>
      <c r="I48" s="160"/>
      <c r="J48" s="160"/>
      <c r="K48" s="160"/>
      <c r="L48" s="160"/>
      <c r="M48" s="160"/>
      <c r="N48" s="160"/>
      <c r="O48" s="160"/>
      <c r="P48" s="160"/>
      <c r="Q48" s="160"/>
      <c r="R48" s="160"/>
      <c r="S48" s="160"/>
      <c r="T48" s="160"/>
      <c r="U48" s="160"/>
      <c r="V48" s="160"/>
      <c r="W48" s="160"/>
      <c r="X48" s="160"/>
      <c r="Y48" s="151"/>
      <c r="Z48" s="151"/>
      <c r="AA48" s="151"/>
      <c r="AB48" s="151"/>
      <c r="AC48" s="151"/>
      <c r="AD48" s="151"/>
      <c r="AE48" s="151"/>
      <c r="AF48" s="151"/>
      <c r="AG48" s="151" t="s">
        <v>161</v>
      </c>
      <c r="AH48" s="151">
        <v>0</v>
      </c>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58"/>
      <c r="B49" s="159"/>
      <c r="C49" s="188" t="s">
        <v>208</v>
      </c>
      <c r="D49" s="161"/>
      <c r="E49" s="162"/>
      <c r="F49" s="160"/>
      <c r="G49" s="160"/>
      <c r="H49" s="160"/>
      <c r="I49" s="160"/>
      <c r="J49" s="160"/>
      <c r="K49" s="160"/>
      <c r="L49" s="160"/>
      <c r="M49" s="160"/>
      <c r="N49" s="160"/>
      <c r="O49" s="160"/>
      <c r="P49" s="160"/>
      <c r="Q49" s="160"/>
      <c r="R49" s="160"/>
      <c r="S49" s="160"/>
      <c r="T49" s="160"/>
      <c r="U49" s="160"/>
      <c r="V49" s="160"/>
      <c r="W49" s="160"/>
      <c r="X49" s="160"/>
      <c r="Y49" s="151"/>
      <c r="Z49" s="151"/>
      <c r="AA49" s="151"/>
      <c r="AB49" s="151"/>
      <c r="AC49" s="151"/>
      <c r="AD49" s="151"/>
      <c r="AE49" s="151"/>
      <c r="AF49" s="151"/>
      <c r="AG49" s="151" t="s">
        <v>161</v>
      </c>
      <c r="AH49" s="151">
        <v>0</v>
      </c>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58"/>
      <c r="B50" s="159"/>
      <c r="C50" s="188" t="s">
        <v>212</v>
      </c>
      <c r="D50" s="161"/>
      <c r="E50" s="162">
        <v>2514.6</v>
      </c>
      <c r="F50" s="160"/>
      <c r="G50" s="160"/>
      <c r="H50" s="160"/>
      <c r="I50" s="160"/>
      <c r="J50" s="160"/>
      <c r="K50" s="160"/>
      <c r="L50" s="160"/>
      <c r="M50" s="160"/>
      <c r="N50" s="160"/>
      <c r="O50" s="160"/>
      <c r="P50" s="160"/>
      <c r="Q50" s="160"/>
      <c r="R50" s="160"/>
      <c r="S50" s="160"/>
      <c r="T50" s="160"/>
      <c r="U50" s="160"/>
      <c r="V50" s="160"/>
      <c r="W50" s="160"/>
      <c r="X50" s="160"/>
      <c r="Y50" s="151"/>
      <c r="Z50" s="151"/>
      <c r="AA50" s="151"/>
      <c r="AB50" s="151"/>
      <c r="AC50" s="151"/>
      <c r="AD50" s="151"/>
      <c r="AE50" s="151"/>
      <c r="AF50" s="151"/>
      <c r="AG50" s="151" t="s">
        <v>161</v>
      </c>
      <c r="AH50" s="151">
        <v>0</v>
      </c>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70">
        <v>15</v>
      </c>
      <c r="B51" s="171" t="s">
        <v>213</v>
      </c>
      <c r="C51" s="187" t="s">
        <v>214</v>
      </c>
      <c r="D51" s="172" t="s">
        <v>199</v>
      </c>
      <c r="E51" s="173">
        <v>279.39999999999998</v>
      </c>
      <c r="F51" s="174"/>
      <c r="G51" s="175">
        <f>ROUND(E51*F51,2)</f>
        <v>0</v>
      </c>
      <c r="H51" s="174"/>
      <c r="I51" s="175">
        <f>ROUND(E51*H51,2)</f>
        <v>0</v>
      </c>
      <c r="J51" s="174"/>
      <c r="K51" s="175">
        <f>ROUND(E51*J51,2)</f>
        <v>0</v>
      </c>
      <c r="L51" s="175">
        <v>21</v>
      </c>
      <c r="M51" s="175">
        <f>G51*(1+L51/100)</f>
        <v>0</v>
      </c>
      <c r="N51" s="175">
        <v>0</v>
      </c>
      <c r="O51" s="175">
        <f>ROUND(E51*N51,2)</f>
        <v>0</v>
      </c>
      <c r="P51" s="175">
        <v>0</v>
      </c>
      <c r="Q51" s="175">
        <f>ROUND(E51*P51,2)</f>
        <v>0</v>
      </c>
      <c r="R51" s="175"/>
      <c r="S51" s="175" t="s">
        <v>215</v>
      </c>
      <c r="T51" s="176" t="s">
        <v>216</v>
      </c>
      <c r="U51" s="160">
        <v>0</v>
      </c>
      <c r="V51" s="160">
        <f>ROUND(E51*U51,2)</f>
        <v>0</v>
      </c>
      <c r="W51" s="160"/>
      <c r="X51" s="160" t="s">
        <v>200</v>
      </c>
      <c r="Y51" s="151"/>
      <c r="Z51" s="151"/>
      <c r="AA51" s="151"/>
      <c r="AB51" s="151"/>
      <c r="AC51" s="151"/>
      <c r="AD51" s="151"/>
      <c r="AE51" s="151"/>
      <c r="AF51" s="151"/>
      <c r="AG51" s="151" t="s">
        <v>201</v>
      </c>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88" t="s">
        <v>202</v>
      </c>
      <c r="D52" s="161"/>
      <c r="E52" s="162"/>
      <c r="F52" s="160"/>
      <c r="G52" s="160"/>
      <c r="H52" s="160"/>
      <c r="I52" s="160"/>
      <c r="J52" s="160"/>
      <c r="K52" s="160"/>
      <c r="L52" s="160"/>
      <c r="M52" s="160"/>
      <c r="N52" s="160"/>
      <c r="O52" s="160"/>
      <c r="P52" s="160"/>
      <c r="Q52" s="160"/>
      <c r="R52" s="160"/>
      <c r="S52" s="160"/>
      <c r="T52" s="160"/>
      <c r="U52" s="160"/>
      <c r="V52" s="160"/>
      <c r="W52" s="160"/>
      <c r="X52" s="160"/>
      <c r="Y52" s="151"/>
      <c r="Z52" s="151"/>
      <c r="AA52" s="151"/>
      <c r="AB52" s="151"/>
      <c r="AC52" s="151"/>
      <c r="AD52" s="151"/>
      <c r="AE52" s="151"/>
      <c r="AF52" s="151"/>
      <c r="AG52" s="151" t="s">
        <v>161</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88" t="s">
        <v>208</v>
      </c>
      <c r="D53" s="161"/>
      <c r="E53" s="162"/>
      <c r="F53" s="160"/>
      <c r="G53" s="160"/>
      <c r="H53" s="160"/>
      <c r="I53" s="160"/>
      <c r="J53" s="160"/>
      <c r="K53" s="160"/>
      <c r="L53" s="160"/>
      <c r="M53" s="160"/>
      <c r="N53" s="160"/>
      <c r="O53" s="160"/>
      <c r="P53" s="160"/>
      <c r="Q53" s="160"/>
      <c r="R53" s="160"/>
      <c r="S53" s="160"/>
      <c r="T53" s="160"/>
      <c r="U53" s="160"/>
      <c r="V53" s="160"/>
      <c r="W53" s="160"/>
      <c r="X53" s="160"/>
      <c r="Y53" s="151"/>
      <c r="Z53" s="151"/>
      <c r="AA53" s="151"/>
      <c r="AB53" s="151"/>
      <c r="AC53" s="151"/>
      <c r="AD53" s="151"/>
      <c r="AE53" s="151"/>
      <c r="AF53" s="151"/>
      <c r="AG53" s="151" t="s">
        <v>161</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88" t="s">
        <v>209</v>
      </c>
      <c r="D54" s="161"/>
      <c r="E54" s="162">
        <v>279.39999999999998</v>
      </c>
      <c r="F54" s="160"/>
      <c r="G54" s="160"/>
      <c r="H54" s="160"/>
      <c r="I54" s="160"/>
      <c r="J54" s="160"/>
      <c r="K54" s="160"/>
      <c r="L54" s="160"/>
      <c r="M54" s="160"/>
      <c r="N54" s="160"/>
      <c r="O54" s="160"/>
      <c r="P54" s="160"/>
      <c r="Q54" s="160"/>
      <c r="R54" s="160"/>
      <c r="S54" s="160"/>
      <c r="T54" s="160"/>
      <c r="U54" s="160"/>
      <c r="V54" s="160"/>
      <c r="W54" s="160"/>
      <c r="X54" s="160"/>
      <c r="Y54" s="151"/>
      <c r="Z54" s="151"/>
      <c r="AA54" s="151"/>
      <c r="AB54" s="151"/>
      <c r="AC54" s="151"/>
      <c r="AD54" s="151"/>
      <c r="AE54" s="151"/>
      <c r="AF54" s="151"/>
      <c r="AG54" s="151" t="s">
        <v>161</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x14ac:dyDescent="0.2">
      <c r="A55" s="164" t="s">
        <v>145</v>
      </c>
      <c r="B55" s="165" t="s">
        <v>115</v>
      </c>
      <c r="C55" s="186" t="s">
        <v>116</v>
      </c>
      <c r="D55" s="166"/>
      <c r="E55" s="167"/>
      <c r="F55" s="168"/>
      <c r="G55" s="168">
        <f>SUMIF(AG56:AG57,"&lt;&gt;NOR",G56:G57)</f>
        <v>0</v>
      </c>
      <c r="H55" s="168"/>
      <c r="I55" s="168">
        <f>SUM(I56:I57)</f>
        <v>0</v>
      </c>
      <c r="J55" s="168"/>
      <c r="K55" s="168">
        <f>SUM(K56:K57)</f>
        <v>0</v>
      </c>
      <c r="L55" s="168"/>
      <c r="M55" s="168">
        <f>SUM(M56:M57)</f>
        <v>0</v>
      </c>
      <c r="N55" s="168"/>
      <c r="O55" s="168">
        <f>SUM(O56:O57)</f>
        <v>0</v>
      </c>
      <c r="P55" s="168"/>
      <c r="Q55" s="168">
        <f>SUM(Q56:Q57)</f>
        <v>0</v>
      </c>
      <c r="R55" s="168"/>
      <c r="S55" s="168"/>
      <c r="T55" s="169"/>
      <c r="U55" s="163"/>
      <c r="V55" s="163">
        <f>SUM(V56:V57)</f>
        <v>0.96</v>
      </c>
      <c r="W55" s="163"/>
      <c r="X55" s="163"/>
      <c r="AG55" t="s">
        <v>146</v>
      </c>
    </row>
    <row r="56" spans="1:60" outlineLevel="1" x14ac:dyDescent="0.2">
      <c r="A56" s="170">
        <v>16</v>
      </c>
      <c r="B56" s="171" t="s">
        <v>217</v>
      </c>
      <c r="C56" s="187" t="s">
        <v>218</v>
      </c>
      <c r="D56" s="172" t="s">
        <v>195</v>
      </c>
      <c r="E56" s="173">
        <v>26</v>
      </c>
      <c r="F56" s="174"/>
      <c r="G56" s="175">
        <f>ROUND(E56*F56,2)</f>
        <v>0</v>
      </c>
      <c r="H56" s="174"/>
      <c r="I56" s="175">
        <f>ROUND(E56*H56,2)</f>
        <v>0</v>
      </c>
      <c r="J56" s="174"/>
      <c r="K56" s="175">
        <f>ROUND(E56*J56,2)</f>
        <v>0</v>
      </c>
      <c r="L56" s="175">
        <v>21</v>
      </c>
      <c r="M56" s="175">
        <f>G56*(1+L56/100)</f>
        <v>0</v>
      </c>
      <c r="N56" s="175">
        <v>0</v>
      </c>
      <c r="O56" s="175">
        <f>ROUND(E56*N56,2)</f>
        <v>0</v>
      </c>
      <c r="P56" s="175">
        <v>0</v>
      </c>
      <c r="Q56" s="175">
        <f>ROUND(E56*P56,2)</f>
        <v>0</v>
      </c>
      <c r="R56" s="175" t="s">
        <v>179</v>
      </c>
      <c r="S56" s="175" t="s">
        <v>151</v>
      </c>
      <c r="T56" s="176" t="s">
        <v>151</v>
      </c>
      <c r="U56" s="160">
        <v>3.6999999999999998E-2</v>
      </c>
      <c r="V56" s="160">
        <f>ROUND(E56*U56,2)</f>
        <v>0.96</v>
      </c>
      <c r="W56" s="160"/>
      <c r="X56" s="160" t="s">
        <v>152</v>
      </c>
      <c r="Y56" s="151"/>
      <c r="Z56" s="151"/>
      <c r="AA56" s="151"/>
      <c r="AB56" s="151"/>
      <c r="AC56" s="151"/>
      <c r="AD56" s="151"/>
      <c r="AE56" s="151"/>
      <c r="AF56" s="151"/>
      <c r="AG56" s="151" t="s">
        <v>153</v>
      </c>
      <c r="AH56" s="151"/>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251" t="s">
        <v>219</v>
      </c>
      <c r="D57" s="252"/>
      <c r="E57" s="252"/>
      <c r="F57" s="252"/>
      <c r="G57" s="252"/>
      <c r="H57" s="160"/>
      <c r="I57" s="160"/>
      <c r="J57" s="160"/>
      <c r="K57" s="160"/>
      <c r="L57" s="160"/>
      <c r="M57" s="160"/>
      <c r="N57" s="160"/>
      <c r="O57" s="160"/>
      <c r="P57" s="160"/>
      <c r="Q57" s="160"/>
      <c r="R57" s="160"/>
      <c r="S57" s="160"/>
      <c r="T57" s="160"/>
      <c r="U57" s="160"/>
      <c r="V57" s="160"/>
      <c r="W57" s="160"/>
      <c r="X57" s="160"/>
      <c r="Y57" s="151"/>
      <c r="Z57" s="151"/>
      <c r="AA57" s="151"/>
      <c r="AB57" s="151"/>
      <c r="AC57" s="151"/>
      <c r="AD57" s="151"/>
      <c r="AE57" s="151"/>
      <c r="AF57" s="151"/>
      <c r="AG57" s="151" t="s">
        <v>155</v>
      </c>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x14ac:dyDescent="0.2">
      <c r="A58" s="3"/>
      <c r="B58" s="4"/>
      <c r="C58" s="190"/>
      <c r="D58" s="6"/>
      <c r="E58" s="3"/>
      <c r="F58" s="3"/>
      <c r="G58" s="3"/>
      <c r="H58" s="3"/>
      <c r="I58" s="3"/>
      <c r="J58" s="3"/>
      <c r="K58" s="3"/>
      <c r="L58" s="3"/>
      <c r="M58" s="3"/>
      <c r="N58" s="3"/>
      <c r="O58" s="3"/>
      <c r="P58" s="3"/>
      <c r="Q58" s="3"/>
      <c r="R58" s="3"/>
      <c r="S58" s="3"/>
      <c r="T58" s="3"/>
      <c r="U58" s="3"/>
      <c r="V58" s="3"/>
      <c r="W58" s="3"/>
      <c r="X58" s="3"/>
      <c r="AE58">
        <v>15</v>
      </c>
      <c r="AF58">
        <v>21</v>
      </c>
      <c r="AG58" t="s">
        <v>132</v>
      </c>
    </row>
    <row r="59" spans="1:60" x14ac:dyDescent="0.2">
      <c r="A59" s="154"/>
      <c r="B59" s="155" t="s">
        <v>29</v>
      </c>
      <c r="C59" s="191"/>
      <c r="D59" s="156"/>
      <c r="E59" s="157"/>
      <c r="F59" s="157"/>
      <c r="G59" s="185">
        <f>G8+G22+G40+G55</f>
        <v>0</v>
      </c>
      <c r="H59" s="3"/>
      <c r="I59" s="3"/>
      <c r="J59" s="3"/>
      <c r="K59" s="3"/>
      <c r="L59" s="3"/>
      <c r="M59" s="3"/>
      <c r="N59" s="3"/>
      <c r="O59" s="3"/>
      <c r="P59" s="3"/>
      <c r="Q59" s="3"/>
      <c r="R59" s="3"/>
      <c r="S59" s="3"/>
      <c r="T59" s="3"/>
      <c r="U59" s="3"/>
      <c r="V59" s="3"/>
      <c r="W59" s="3"/>
      <c r="X59" s="3"/>
      <c r="AE59">
        <f>SUMIF(L7:L57,AE58,G7:G57)</f>
        <v>0</v>
      </c>
      <c r="AF59">
        <f>SUMIF(L7:L57,AF58,G7:G57)</f>
        <v>0</v>
      </c>
      <c r="AG59" t="s">
        <v>220</v>
      </c>
    </row>
    <row r="60" spans="1:60" x14ac:dyDescent="0.2">
      <c r="C60" s="192"/>
      <c r="D60" s="10"/>
      <c r="AG60" t="s">
        <v>221</v>
      </c>
    </row>
    <row r="61" spans="1:60" x14ac:dyDescent="0.2">
      <c r="D61" s="10"/>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12">
    <mergeCell ref="C57:G57"/>
    <mergeCell ref="A1:G1"/>
    <mergeCell ref="C2:G2"/>
    <mergeCell ref="C3:G3"/>
    <mergeCell ref="C4:G4"/>
    <mergeCell ref="C10:G10"/>
    <mergeCell ref="C12:G12"/>
    <mergeCell ref="C18:G18"/>
    <mergeCell ref="C21:G21"/>
    <mergeCell ref="C24:G24"/>
    <mergeCell ref="C35:G35"/>
    <mergeCell ref="C42:G4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101 01 Pol'!Názvy_tisku</vt:lpstr>
      <vt:lpstr>oadresa</vt:lpstr>
      <vt:lpstr>Stavba!Objednatel</vt:lpstr>
      <vt:lpstr>Stavba!Objekt</vt:lpstr>
      <vt:lpstr>'SO 101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Boss</cp:lastModifiedBy>
  <cp:lastPrinted>2019-03-19T12:27:02Z</cp:lastPrinted>
  <dcterms:created xsi:type="dcterms:W3CDTF">2009-04-08T07:15:50Z</dcterms:created>
  <dcterms:modified xsi:type="dcterms:W3CDTF">2020-08-11T06:51:27Z</dcterms:modified>
</cp:coreProperties>
</file>